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51" activeTab="4"/>
  </bookViews>
  <sheets>
    <sheet name="语文" sheetId="1" r:id="rId1"/>
    <sheet name="数学" sheetId="2" r:id="rId2"/>
    <sheet name="英语" sheetId="3" r:id="rId3"/>
    <sheet name="政治" sheetId="4" r:id="rId4"/>
    <sheet name="历史" sheetId="5" r:id="rId5"/>
    <sheet name="旅游与酒店管理" sheetId="6" r:id="rId6"/>
    <sheet name="工业机器人" sheetId="7" r:id="rId7"/>
    <sheet name="汽车运用与维修" sheetId="8" r:id="rId8"/>
    <sheet name="计算机基础" sheetId="9" r:id="rId9"/>
    <sheet name="电子商务" sheetId="10" r:id="rId10"/>
    <sheet name="学前教育" sheetId="11" r:id="rId11"/>
  </sheets>
  <definedNames>
    <definedName name="_xlnm.Print_Titles" localSheetId="4">'历史'!$1:$2</definedName>
    <definedName name="_xlnm.Print_Titles" localSheetId="2">'英语'!$1:$2</definedName>
    <definedName name="_xlnm.Print_Titles" localSheetId="0">'语文'!$1:$2</definedName>
    <definedName name="_xlnm.Print_Titles" localSheetId="1">'数学'!$1:$2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<sst xmlns="http://schemas.openxmlformats.org/spreadsheetml/2006/main" count="419" uniqueCount="188">
  <si>
    <t>瑞金市2023年招聘教师总成绩（中专语文）</t>
  </si>
  <si>
    <t>序号</t>
  </si>
  <si>
    <t>岗位</t>
  </si>
  <si>
    <t>姓名</t>
  </si>
  <si>
    <t>身份证号码</t>
  </si>
  <si>
    <t>笔试成绩（占50%）</t>
  </si>
  <si>
    <t>面试成绩（占50%）</t>
  </si>
  <si>
    <t>总成绩</t>
  </si>
  <si>
    <t>排名</t>
  </si>
  <si>
    <t>面试序号</t>
  </si>
  <si>
    <t>备注</t>
  </si>
  <si>
    <t>笔试成绩</t>
  </si>
  <si>
    <t>笔试折算分</t>
  </si>
  <si>
    <t>面试成绩</t>
  </si>
  <si>
    <t>面试折算分</t>
  </si>
  <si>
    <t>1</t>
  </si>
  <si>
    <t>中专语文</t>
  </si>
  <si>
    <t>邓丽娇</t>
  </si>
  <si>
    <t>360735***0521</t>
  </si>
  <si>
    <t>165.5</t>
  </si>
  <si>
    <t>81.4</t>
  </si>
  <si>
    <t>3</t>
  </si>
  <si>
    <t>钟莹</t>
  </si>
  <si>
    <t>360781***3646</t>
  </si>
  <si>
    <t>136.0</t>
  </si>
  <si>
    <t>84.83</t>
  </si>
  <si>
    <t>2</t>
  </si>
  <si>
    <t>朱丞冉</t>
  </si>
  <si>
    <t>360781***0065</t>
  </si>
  <si>
    <t>140.5</t>
  </si>
  <si>
    <t>82.93</t>
  </si>
  <si>
    <t>6</t>
  </si>
  <si>
    <t>赖雯</t>
  </si>
  <si>
    <t>360781***0042</t>
  </si>
  <si>
    <t>126.0</t>
  </si>
  <si>
    <t>86.17</t>
  </si>
  <si>
    <t>5</t>
  </si>
  <si>
    <t>4</t>
  </si>
  <si>
    <t>李丽娟</t>
  </si>
  <si>
    <t>360781***5827</t>
  </si>
  <si>
    <t>133.5</t>
  </si>
  <si>
    <t>80.83</t>
  </si>
  <si>
    <t>谢文洁</t>
  </si>
  <si>
    <t>360781***0060</t>
  </si>
  <si>
    <t>129.0</t>
  </si>
  <si>
    <t>81.83</t>
  </si>
  <si>
    <t>瑞金市2023年招聘教师总成绩（中专数学）</t>
  </si>
  <si>
    <t>中专数学</t>
  </si>
  <si>
    <t>赖媛娇</t>
  </si>
  <si>
    <t>360735***3243</t>
  </si>
  <si>
    <t>127.0</t>
  </si>
  <si>
    <t>88.3</t>
  </si>
  <si>
    <t>调剂替补人员</t>
  </si>
  <si>
    <t>杨曼彤</t>
  </si>
  <si>
    <t>360781***0626</t>
  </si>
  <si>
    <t>131.0</t>
  </si>
  <si>
    <t>86.47</t>
  </si>
  <si>
    <t>李松</t>
  </si>
  <si>
    <t>362525***3613</t>
  </si>
  <si>
    <t>84.87</t>
  </si>
  <si>
    <t>李德群</t>
  </si>
  <si>
    <t>360781***1716</t>
  </si>
  <si>
    <t>94.5</t>
  </si>
  <si>
    <t>86.53</t>
  </si>
  <si>
    <t>曾青山</t>
  </si>
  <si>
    <t>360781***1014</t>
  </si>
  <si>
    <t>108.0</t>
  </si>
  <si>
    <t>77.23</t>
  </si>
  <si>
    <t>王华</t>
  </si>
  <si>
    <t>360733***5318</t>
  </si>
  <si>
    <t>90.5</t>
  </si>
  <si>
    <t>79.47</t>
  </si>
  <si>
    <t>瑞金市2023年招聘教师总成绩（中专英语）</t>
  </si>
  <si>
    <t>中专英语</t>
  </si>
  <si>
    <t>肖林秀</t>
  </si>
  <si>
    <t>360731***5626</t>
  </si>
  <si>
    <t>163.0</t>
  </si>
  <si>
    <t>86.83</t>
  </si>
  <si>
    <t>龚文慧</t>
  </si>
  <si>
    <t>360730***0024</t>
  </si>
  <si>
    <t>160.0</t>
  </si>
  <si>
    <t>85.67</t>
  </si>
  <si>
    <t>赖颖嫱</t>
  </si>
  <si>
    <t>360781***0026</t>
  </si>
  <si>
    <t>159.0</t>
  </si>
  <si>
    <t>80.33</t>
  </si>
  <si>
    <t>瑞金市2023年招聘教师总成绩（中专政治）</t>
  </si>
  <si>
    <t>中专政治</t>
  </si>
  <si>
    <t>赖秀芬</t>
  </si>
  <si>
    <t>362427***3123</t>
  </si>
  <si>
    <t>83.6</t>
  </si>
  <si>
    <t>8</t>
  </si>
  <si>
    <t>调剂人员</t>
  </si>
  <si>
    <t>谢书玥</t>
  </si>
  <si>
    <t>360702***0024</t>
  </si>
  <si>
    <t>82.17</t>
  </si>
  <si>
    <t>9</t>
  </si>
  <si>
    <t>王舒婷</t>
  </si>
  <si>
    <t>360781***0062</t>
  </si>
  <si>
    <t>125.0</t>
  </si>
  <si>
    <t>81.47</t>
  </si>
  <si>
    <t>7</t>
  </si>
  <si>
    <t>瑞金市2023年招聘教师总成绩（中专历史）</t>
  </si>
  <si>
    <t>中专历史</t>
  </si>
  <si>
    <t>陈如玉</t>
  </si>
  <si>
    <t>360730***2322</t>
  </si>
  <si>
    <t>144.0</t>
  </si>
  <si>
    <t>84</t>
  </si>
  <si>
    <t>13</t>
  </si>
  <si>
    <t>钟明</t>
  </si>
  <si>
    <t>360721***7218</t>
  </si>
  <si>
    <t>103.0</t>
  </si>
  <si>
    <t>82.07</t>
  </si>
  <si>
    <t>14</t>
  </si>
  <si>
    <t>瑞金市2023年招聘教师总成绩（中专旅游与酒店管理）</t>
  </si>
  <si>
    <t>中专旅游与酒店管理</t>
  </si>
  <si>
    <t>赖奕</t>
  </si>
  <si>
    <t>360781***0625</t>
  </si>
  <si>
    <t>80.5</t>
  </si>
  <si>
    <t>杨娟萍</t>
  </si>
  <si>
    <t>360781***1722</t>
  </si>
  <si>
    <t>116.5</t>
  </si>
  <si>
    <t>88.5</t>
  </si>
  <si>
    <t>彭玲</t>
  </si>
  <si>
    <t>360733***272X</t>
  </si>
  <si>
    <t>82.6</t>
  </si>
  <si>
    <t>黄悠笛</t>
  </si>
  <si>
    <t>362502***0420</t>
  </si>
  <si>
    <t>121.0</t>
  </si>
  <si>
    <t>76.83</t>
  </si>
  <si>
    <t>瑞金市2023年招聘教师总成绩（中专工业机器人）</t>
  </si>
  <si>
    <t>中专工业机器人</t>
  </si>
  <si>
    <t>刘威</t>
  </si>
  <si>
    <t>360781***5539</t>
  </si>
  <si>
    <t>84.5</t>
  </si>
  <si>
    <t>81.17</t>
  </si>
  <si>
    <t>瑞金市2023年招聘教师总成绩（中专汽车运用与维修）</t>
  </si>
  <si>
    <t>中专汽车运用与维修</t>
  </si>
  <si>
    <t>肖远海</t>
  </si>
  <si>
    <t>362427***1713</t>
  </si>
  <si>
    <t>85.0</t>
  </si>
  <si>
    <t>85.77</t>
  </si>
  <si>
    <t>段海瑞</t>
  </si>
  <si>
    <t>362401***4015</t>
  </si>
  <si>
    <t>79.43</t>
  </si>
  <si>
    <t>谢启明</t>
  </si>
  <si>
    <t>360403***0310</t>
  </si>
  <si>
    <t>86.0</t>
  </si>
  <si>
    <t>78.57</t>
  </si>
  <si>
    <t>瑞金市2023年招聘教师总成绩（中专计算机基础）</t>
  </si>
  <si>
    <t>中专计算机基础</t>
  </si>
  <si>
    <t>杨沐楠</t>
  </si>
  <si>
    <t>360781***292X</t>
  </si>
  <si>
    <t>96.5</t>
  </si>
  <si>
    <t>82.83</t>
  </si>
  <si>
    <t>钟德荣</t>
  </si>
  <si>
    <t>360781***2031</t>
  </si>
  <si>
    <t>118.5</t>
  </si>
  <si>
    <t>73.67</t>
  </si>
  <si>
    <t>瑞金市2023年招聘教师总成绩（中专电子商务）</t>
  </si>
  <si>
    <t>中专电子商务</t>
  </si>
  <si>
    <t>童芹芹</t>
  </si>
  <si>
    <t>362226***1526</t>
  </si>
  <si>
    <t>169.0</t>
  </si>
  <si>
    <t>79.83</t>
  </si>
  <si>
    <t>宋超逸</t>
  </si>
  <si>
    <t>360622***2623</t>
  </si>
  <si>
    <t>142.0</t>
  </si>
  <si>
    <t>86.67</t>
  </si>
  <si>
    <t>周仁卉</t>
  </si>
  <si>
    <t>123.0</t>
  </si>
  <si>
    <t>81</t>
  </si>
  <si>
    <t>瑞金市2023年招聘教师总成绩（中专学前教育）</t>
  </si>
  <si>
    <t>笔试成绩（占40%）</t>
  </si>
  <si>
    <t>面试成绩（占60%）</t>
  </si>
  <si>
    <t>中专学前教育</t>
  </si>
  <si>
    <t>周芬芬</t>
  </si>
  <si>
    <t>362421***292X</t>
  </si>
  <si>
    <t>70.0</t>
  </si>
  <si>
    <t>87.53</t>
  </si>
  <si>
    <t>谢巧玲</t>
  </si>
  <si>
    <t>360781***1022</t>
  </si>
  <si>
    <t>72.0</t>
  </si>
  <si>
    <t>83</t>
  </si>
  <si>
    <t>刘梦涵</t>
  </si>
  <si>
    <t>360781***0020</t>
  </si>
  <si>
    <t>64.5</t>
  </si>
  <si>
    <t>83.67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</si>
</sst>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5.25390625" style="1" customWidth="1"/>
    <col min="2" max="2" width="9.50390625" style="1" customWidth="1"/>
    <col min="3" max="3" width="8.375" style="1" customWidth="1"/>
    <col min="4" max="4" width="18.125" style="1" customWidth="1"/>
    <col min="5" max="5" width="8.875" style="1" customWidth="1"/>
    <col min="6" max="6" width="6.125" style="1" customWidth="1"/>
    <col min="7" max="7" width="8.875" style="1" customWidth="1"/>
    <col min="8" max="8" width="6.375" style="1" customWidth="1"/>
    <col min="9" max="9" width="8.375" style="1" customWidth="1"/>
    <col min="10" max="10" width="7.00390625" style="1" customWidth="1"/>
    <col min="11" max="11" width="8.375" style="1" customWidth="1"/>
    <col min="12" max="12" width="7.375" style="1" customWidth="1"/>
    <col min="13" max="13" width="24.375" style="1" customWidth="1"/>
    <col min="14" max="16384" width="9.00390625" style="1" customWidth="1"/>
  </cols>
  <sheetData>
    <row r="1" spans="1:12" s="1" customFormat="1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/>
      <c r="I2" s="6" t="s">
        <v>7</v>
      </c>
      <c r="J2" s="6" t="s">
        <v>8</v>
      </c>
      <c r="K2" s="6" t="s">
        <v>9</v>
      </c>
      <c r="L2" s="6" t="s">
        <v>10</v>
      </c>
    </row>
    <row r="3" spans="1:12" s="3" customFormat="1" ht="30" customHeight="1">
      <c r="A3" s="6"/>
      <c r="B3" s="6"/>
      <c r="C3" s="6"/>
      <c r="D3" s="6"/>
      <c r="E3" s="6" t="s">
        <v>11</v>
      </c>
      <c r="F3" s="6" t="s">
        <v>12</v>
      </c>
      <c r="G3" s="6" t="s">
        <v>13</v>
      </c>
      <c r="H3" s="6" t="s">
        <v>14</v>
      </c>
      <c r="I3" s="6"/>
      <c r="J3" s="6"/>
      <c r="K3" s="6"/>
      <c r="L3" s="6"/>
    </row>
    <row r="4" spans="1:12" s="4" customFormat="1" ht="36" customHeight="1">
      <c r="A4" s="7" t="s">
        <v>15</v>
      </c>
      <c r="B4" s="7" t="s">
        <v>16</v>
      </c>
      <c r="C4" s="7" t="s">
        <v>17</v>
      </c>
      <c r="D4" s="9" t="s">
        <v>18</v>
      </c>
      <c r="E4" s="10" t="s">
        <v>19</v>
      </c>
      <c r="F4" s="11">
        <f aca="true" t="shared" si="0" ref="F4:F9">E4*0.2</f>
        <v>33.1</v>
      </c>
      <c r="G4" s="7" t="s">
        <v>20</v>
      </c>
      <c r="H4" s="11">
        <f aca="true" t="shared" si="1" ref="H4:H9">G4*0.5</f>
        <v>40.7</v>
      </c>
      <c r="I4" s="11">
        <f aca="true" t="shared" si="2" ref="I4:I9">F4+H4</f>
        <v>73.80000000000001</v>
      </c>
      <c r="J4" s="14">
        <f>_xlfn.RANK.EQ(I4,$I$4:$I$54,0)</f>
        <v>1</v>
      </c>
      <c r="K4" s="7" t="s">
        <v>15</v>
      </c>
      <c r="L4" s="7"/>
    </row>
    <row r="5" spans="1:12" s="4" customFormat="1" ht="36" customHeight="1">
      <c r="A5" s="7" t="s">
        <v>21</v>
      </c>
      <c r="B5" s="7" t="s">
        <v>16</v>
      </c>
      <c r="C5" s="7" t="s">
        <v>22</v>
      </c>
      <c r="D5" s="9" t="s">
        <v>23</v>
      </c>
      <c r="E5" s="10" t="s">
        <v>24</v>
      </c>
      <c r="F5" s="11">
        <f t="shared" si="0"/>
        <v>27.200000000000003</v>
      </c>
      <c r="G5" s="7" t="s">
        <v>25</v>
      </c>
      <c r="H5" s="11">
        <f t="shared" si="1"/>
        <v>42.415</v>
      </c>
      <c r="I5" s="11">
        <f t="shared" si="2"/>
        <v>69.61500000000001</v>
      </c>
      <c r="J5" s="14">
        <f>_xlfn.RANK.EQ(I5,$I$4:$I$54,0)</f>
        <v>2</v>
      </c>
      <c r="K5" s="7" t="s">
        <v>26</v>
      </c>
      <c r="L5" s="7"/>
    </row>
    <row r="6" spans="1:12" s="4" customFormat="1" ht="36" customHeight="1">
      <c r="A6" s="7" t="s">
        <v>26</v>
      </c>
      <c r="B6" s="7" t="s">
        <v>16</v>
      </c>
      <c r="C6" s="7" t="s">
        <v>27</v>
      </c>
      <c r="D6" s="9" t="s">
        <v>28</v>
      </c>
      <c r="E6" s="10" t="s">
        <v>29</v>
      </c>
      <c r="F6" s="11">
        <f t="shared" si="0"/>
        <v>28.1</v>
      </c>
      <c r="G6" s="7" t="s">
        <v>30</v>
      </c>
      <c r="H6" s="11">
        <f t="shared" si="1"/>
        <v>41.465</v>
      </c>
      <c r="I6" s="11">
        <f t="shared" si="2"/>
        <v>69.565</v>
      </c>
      <c r="J6" s="14">
        <f>_xlfn.RANK.EQ(I6,$I$4:$I$54,0)</f>
        <v>3</v>
      </c>
      <c r="K6" s="7" t="s">
        <v>31</v>
      </c>
      <c r="L6" s="7"/>
    </row>
    <row r="7" spans="1:12" s="4" customFormat="1" ht="36" customHeight="1">
      <c r="A7" s="7" t="s">
        <v>31</v>
      </c>
      <c r="B7" s="7" t="s">
        <v>16</v>
      </c>
      <c r="C7" s="7" t="s">
        <v>32</v>
      </c>
      <c r="D7" s="9" t="s">
        <v>33</v>
      </c>
      <c r="E7" s="10" t="s">
        <v>34</v>
      </c>
      <c r="F7" s="11">
        <f t="shared" si="0"/>
        <v>25.200000000000003</v>
      </c>
      <c r="G7" s="7" t="s">
        <v>35</v>
      </c>
      <c r="H7" s="11">
        <f t="shared" si="1"/>
        <v>43.085</v>
      </c>
      <c r="I7" s="11">
        <f t="shared" si="2"/>
        <v>68.285</v>
      </c>
      <c r="J7" s="14">
        <f>_xlfn.RANK.EQ(I7,$I$4:$I$54,0)</f>
        <v>4</v>
      </c>
      <c r="K7" s="7" t="s">
        <v>36</v>
      </c>
      <c r="L7" s="7"/>
    </row>
    <row r="8" spans="1:12" s="4" customFormat="1" ht="36" customHeight="1">
      <c r="A8" s="7" t="s">
        <v>37</v>
      </c>
      <c r="B8" s="7" t="s">
        <v>16</v>
      </c>
      <c r="C8" s="7" t="s">
        <v>38</v>
      </c>
      <c r="D8" s="9" t="s">
        <v>39</v>
      </c>
      <c r="E8" s="10" t="s">
        <v>40</v>
      </c>
      <c r="F8" s="11">
        <f t="shared" si="0"/>
        <v>26.700000000000003</v>
      </c>
      <c r="G8" s="7" t="s">
        <v>41</v>
      </c>
      <c r="H8" s="11">
        <f t="shared" si="1"/>
        <v>40.415</v>
      </c>
      <c r="I8" s="11">
        <f t="shared" si="2"/>
        <v>67.11500000000001</v>
      </c>
      <c r="J8" s="14">
        <f>_xlfn.RANK.EQ(I8,$I$4:$I$54,0)</f>
        <v>5</v>
      </c>
      <c r="K8" s="7" t="s">
        <v>37</v>
      </c>
      <c r="L8" s="7"/>
    </row>
    <row r="9" spans="1:12" s="4" customFormat="1" ht="36" customHeight="1">
      <c r="A9" s="7" t="s">
        <v>36</v>
      </c>
      <c r="B9" s="7" t="s">
        <v>16</v>
      </c>
      <c r="C9" s="7" t="s">
        <v>42</v>
      </c>
      <c r="D9" s="9" t="s">
        <v>43</v>
      </c>
      <c r="E9" s="10" t="s">
        <v>44</v>
      </c>
      <c r="F9" s="11">
        <f t="shared" si="0"/>
        <v>25.8</v>
      </c>
      <c r="G9" s="7" t="s">
        <v>45</v>
      </c>
      <c r="H9" s="11">
        <f t="shared" si="1"/>
        <v>40.915</v>
      </c>
      <c r="I9" s="11">
        <f t="shared" si="2"/>
        <v>66.715</v>
      </c>
      <c r="J9" s="14">
        <f>_xlfn.RANK.EQ(I9,$I$4:$I$54,0)</f>
        <v>6</v>
      </c>
      <c r="K9" s="7" t="s">
        <v>21</v>
      </c>
      <c r="L9" s="7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conditionalFormatting sqref="E4:E9">
    <cfRule type="expression" priority="1" dxfId="0" stopIfTrue="1">
      <formula>AND(COUNTIF($E$4:$E$9,E4)&gt;1,NOT(ISBLANK(E4)))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"/>
  <sheetViews>
    <sheetView zoomScale="144" zoomScaleNormal="144" zoomScaleSheetLayoutView="10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5.25390625" style="1" customWidth="1"/>
    <col min="2" max="2" width="9.50390625" style="1" customWidth="1"/>
    <col min="3" max="3" width="8.375" style="1" customWidth="1"/>
    <col min="4" max="4" width="18.125" style="1" customWidth="1"/>
    <col min="5" max="5" width="8.875" style="1" customWidth="1"/>
    <col min="6" max="6" width="6.125" style="1" customWidth="1"/>
    <col min="7" max="7" width="8.875" style="1" customWidth="1"/>
    <col min="8" max="8" width="6.375" style="1" customWidth="1"/>
    <col min="9" max="9" width="8.375" style="1" customWidth="1"/>
    <col min="10" max="10" width="7.00390625" style="1" customWidth="1"/>
    <col min="11" max="11" width="8.375" style="1" customWidth="1"/>
    <col min="12" max="12" width="7.375" style="1" customWidth="1"/>
    <col min="13" max="16384" width="9.00390625" style="1" customWidth="1"/>
  </cols>
  <sheetData>
    <row r="1" spans="1:12" s="1" customFormat="1" ht="27" customHeight="1">
      <c r="A1" s="5" t="s">
        <v>159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/>
      <c r="I2" s="6" t="s">
        <v>7</v>
      </c>
      <c r="J2" s="6" t="s">
        <v>8</v>
      </c>
      <c r="K2" s="6" t="s">
        <v>9</v>
      </c>
      <c r="L2" s="6" t="s">
        <v>10</v>
      </c>
    </row>
    <row r="3" spans="1:12" s="3" customFormat="1" ht="30" customHeight="1">
      <c r="A3" s="6"/>
      <c r="B3" s="6"/>
      <c r="C3" s="6"/>
      <c r="D3" s="6"/>
      <c r="E3" s="6" t="s">
        <v>11</v>
      </c>
      <c r="F3" s="6" t="s">
        <v>12</v>
      </c>
      <c r="G3" s="6" t="s">
        <v>13</v>
      </c>
      <c r="H3" s="6" t="s">
        <v>14</v>
      </c>
      <c r="I3" s="6"/>
      <c r="J3" s="6"/>
      <c r="K3" s="6"/>
      <c r="L3" s="6"/>
    </row>
    <row r="4" spans="1:12" s="4" customFormat="1" ht="36" customHeight="1">
      <c r="A4" s="7" t="s">
        <v>15</v>
      </c>
      <c r="B4" s="8" t="s">
        <v>160</v>
      </c>
      <c r="C4" s="8" t="s">
        <v>161</v>
      </c>
      <c r="D4" s="9" t="s">
        <v>162</v>
      </c>
      <c r="E4" s="10" t="s">
        <v>163</v>
      </c>
      <c r="F4" s="11">
        <f>E4*0.2</f>
        <v>33.800000000000004</v>
      </c>
      <c r="G4" s="7" t="s">
        <v>164</v>
      </c>
      <c r="H4" s="11">
        <f>G4*0.5</f>
        <v>39.915</v>
      </c>
      <c r="I4" s="11">
        <f>F4+H4</f>
        <v>73.715</v>
      </c>
      <c r="J4" s="14">
        <f>_xlfn.RANK.EQ(I4,$I$4:$I$54,0)</f>
        <v>1</v>
      </c>
      <c r="K4" s="7" t="s">
        <v>37</v>
      </c>
      <c r="L4" s="7"/>
    </row>
    <row r="5" spans="1:12" s="4" customFormat="1" ht="36" customHeight="1">
      <c r="A5" s="7" t="s">
        <v>26</v>
      </c>
      <c r="B5" s="8" t="s">
        <v>160</v>
      </c>
      <c r="C5" s="8" t="s">
        <v>165</v>
      </c>
      <c r="D5" s="9" t="s">
        <v>166</v>
      </c>
      <c r="E5" s="10" t="s">
        <v>167</v>
      </c>
      <c r="F5" s="11">
        <f>E5*0.2</f>
        <v>28.400000000000002</v>
      </c>
      <c r="G5" s="7" t="s">
        <v>168</v>
      </c>
      <c r="H5" s="11">
        <f>G5*0.5</f>
        <v>43.335</v>
      </c>
      <c r="I5" s="11">
        <f>F5+H5</f>
        <v>71.735</v>
      </c>
      <c r="J5" s="14">
        <f>_xlfn.RANK.EQ(I5,$I$4:$I$54,0)</f>
        <v>2</v>
      </c>
      <c r="K5" s="7" t="s">
        <v>21</v>
      </c>
      <c r="L5" s="7"/>
    </row>
    <row r="6" spans="1:12" s="4" customFormat="1" ht="36" customHeight="1">
      <c r="A6" s="7" t="s">
        <v>21</v>
      </c>
      <c r="B6" s="8" t="s">
        <v>160</v>
      </c>
      <c r="C6" s="8" t="s">
        <v>169</v>
      </c>
      <c r="D6" s="9" t="s">
        <v>33</v>
      </c>
      <c r="E6" s="10" t="s">
        <v>170</v>
      </c>
      <c r="F6" s="11">
        <f>E6*0.2</f>
        <v>24.6</v>
      </c>
      <c r="G6" s="7" t="s">
        <v>171</v>
      </c>
      <c r="H6" s="11">
        <f>G6*0.5</f>
        <v>40.5</v>
      </c>
      <c r="I6" s="11">
        <f>F6+H6</f>
        <v>65.1</v>
      </c>
      <c r="J6" s="14">
        <f>_xlfn.RANK.EQ(I6,$I$4:$I$54,0)</f>
        <v>3</v>
      </c>
      <c r="K6" s="7" t="s">
        <v>36</v>
      </c>
      <c r="L6" s="7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zoomScale="138" zoomScaleNormal="138" zoomScaleSheetLayoutView="100" workbookViewId="0" topLeftCell="A1">
      <pane ySplit="3" topLeftCell="A4" activePane="bottomLeft" state="frozen"/>
      <selection pane="bottomLeft" activeCell="L1" sqref="L1:L65536"/>
    </sheetView>
  </sheetViews>
  <sheetFormatPr defaultColWidth="9.00390625" defaultRowHeight="14.25"/>
  <cols>
    <col min="1" max="1" width="5.25390625" style="1" customWidth="1"/>
    <col min="2" max="2" width="9.50390625" style="1" customWidth="1"/>
    <col min="3" max="3" width="8.375" style="1" customWidth="1"/>
    <col min="4" max="4" width="18.125" style="1" customWidth="1"/>
    <col min="5" max="5" width="8.875" style="1" customWidth="1"/>
    <col min="6" max="6" width="6.125" style="1" customWidth="1"/>
    <col min="7" max="7" width="8.875" style="1" customWidth="1"/>
    <col min="8" max="8" width="6.375" style="1" customWidth="1"/>
    <col min="9" max="9" width="8.375" style="1" customWidth="1"/>
    <col min="10" max="10" width="7.00390625" style="1" customWidth="1"/>
    <col min="11" max="11" width="8.375" style="1" customWidth="1"/>
    <col min="12" max="12" width="7.375" style="1" customWidth="1"/>
    <col min="13" max="16384" width="9.00390625" style="1" customWidth="1"/>
  </cols>
  <sheetData>
    <row r="1" spans="1:12" s="1" customFormat="1" ht="27" customHeight="1">
      <c r="A1" s="5" t="s">
        <v>172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173</v>
      </c>
      <c r="F2" s="6"/>
      <c r="G2" s="6" t="s">
        <v>174</v>
      </c>
      <c r="H2" s="6"/>
      <c r="I2" s="6" t="s">
        <v>7</v>
      </c>
      <c r="J2" s="6" t="s">
        <v>8</v>
      </c>
      <c r="K2" s="6" t="s">
        <v>9</v>
      </c>
      <c r="L2" s="6" t="s">
        <v>10</v>
      </c>
    </row>
    <row r="3" spans="1:12" s="3" customFormat="1" ht="30" customHeight="1">
      <c r="A3" s="6"/>
      <c r="B3" s="6"/>
      <c r="C3" s="6"/>
      <c r="D3" s="6"/>
      <c r="E3" s="6" t="s">
        <v>11</v>
      </c>
      <c r="F3" s="6" t="s">
        <v>12</v>
      </c>
      <c r="G3" s="6" t="s">
        <v>13</v>
      </c>
      <c r="H3" s="6" t="s">
        <v>14</v>
      </c>
      <c r="I3" s="6"/>
      <c r="J3" s="6"/>
      <c r="K3" s="6"/>
      <c r="L3" s="6"/>
    </row>
    <row r="4" spans="1:12" s="4" customFormat="1" ht="36" customHeight="1">
      <c r="A4" s="7" t="s">
        <v>26</v>
      </c>
      <c r="B4" s="8" t="s">
        <v>175</v>
      </c>
      <c r="C4" s="8" t="s">
        <v>176</v>
      </c>
      <c r="D4" s="9" t="s">
        <v>177</v>
      </c>
      <c r="E4" s="10" t="s">
        <v>178</v>
      </c>
      <c r="F4" s="11">
        <f>E4*0.4</f>
        <v>28</v>
      </c>
      <c r="G4" s="7" t="s">
        <v>179</v>
      </c>
      <c r="H4" s="11">
        <f>G4*0.6</f>
        <v>52.518</v>
      </c>
      <c r="I4" s="11">
        <f>F4+H4</f>
        <v>80.518</v>
      </c>
      <c r="J4" s="12">
        <f>_xlfn.RANK.EQ(I4,$I$4:$I$54,0)</f>
        <v>1</v>
      </c>
      <c r="K4" s="13" t="s">
        <v>91</v>
      </c>
      <c r="L4" s="7"/>
    </row>
    <row r="5" spans="1:12" s="4" customFormat="1" ht="36" customHeight="1">
      <c r="A5" s="7" t="s">
        <v>15</v>
      </c>
      <c r="B5" s="8" t="s">
        <v>175</v>
      </c>
      <c r="C5" s="8" t="s">
        <v>180</v>
      </c>
      <c r="D5" s="9" t="s">
        <v>181</v>
      </c>
      <c r="E5" s="10" t="s">
        <v>182</v>
      </c>
      <c r="F5" s="11">
        <f>E5*0.4</f>
        <v>28.8</v>
      </c>
      <c r="G5" s="7" t="s">
        <v>183</v>
      </c>
      <c r="H5" s="11">
        <f>G5*0.6</f>
        <v>49.8</v>
      </c>
      <c r="I5" s="11">
        <f>F5+H5</f>
        <v>78.6</v>
      </c>
      <c r="J5" s="12">
        <f>_xlfn.RANK.EQ(I5,$I$4:$I$54,0)</f>
        <v>2</v>
      </c>
      <c r="K5" s="13" t="s">
        <v>101</v>
      </c>
      <c r="L5" s="7"/>
    </row>
    <row r="6" spans="1:12" s="4" customFormat="1" ht="36" customHeight="1">
      <c r="A6" s="7" t="s">
        <v>21</v>
      </c>
      <c r="B6" s="8" t="s">
        <v>175</v>
      </c>
      <c r="C6" s="8" t="s">
        <v>184</v>
      </c>
      <c r="D6" s="9" t="s">
        <v>185</v>
      </c>
      <c r="E6" s="10" t="s">
        <v>186</v>
      </c>
      <c r="F6" s="11">
        <f>E6*0.4</f>
        <v>25.8</v>
      </c>
      <c r="G6" s="7" t="s">
        <v>187</v>
      </c>
      <c r="H6" s="11">
        <f>G6*0.6</f>
        <v>50.202</v>
      </c>
      <c r="I6" s="11">
        <f>F6+H6</f>
        <v>76.002</v>
      </c>
      <c r="J6" s="12">
        <f>_xlfn.RANK.EQ(I6,$I$4:$I$54,0)</f>
        <v>3</v>
      </c>
      <c r="K6" s="13" t="s">
        <v>31</v>
      </c>
      <c r="L6" s="7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pane ySplit="3" topLeftCell="A4" activePane="bottomLeft" state="frozen"/>
      <selection pane="bottomLeft" activeCell="F18" sqref="F18"/>
    </sheetView>
  </sheetViews>
  <sheetFormatPr defaultColWidth="9.00390625" defaultRowHeight="14.25"/>
  <cols>
    <col min="1" max="1" width="5.25390625" style="1" customWidth="1"/>
    <col min="2" max="2" width="9.50390625" style="1" customWidth="1"/>
    <col min="3" max="3" width="8.375" style="1" customWidth="1"/>
    <col min="4" max="4" width="18.125" style="1" customWidth="1"/>
    <col min="5" max="5" width="8.875" style="1" customWidth="1"/>
    <col min="6" max="6" width="6.125" style="1" customWidth="1"/>
    <col min="7" max="7" width="8.875" style="1" customWidth="1"/>
    <col min="8" max="8" width="6.375" style="1" customWidth="1"/>
    <col min="9" max="9" width="8.375" style="1" customWidth="1"/>
    <col min="10" max="10" width="7.00390625" style="1" customWidth="1"/>
    <col min="11" max="11" width="8.375" style="1" customWidth="1"/>
    <col min="12" max="12" width="7.375" style="1" customWidth="1"/>
    <col min="13" max="13" width="16.75390625" style="1" customWidth="1"/>
    <col min="14" max="16384" width="9.00390625" style="1" customWidth="1"/>
  </cols>
  <sheetData>
    <row r="1" spans="1:12" s="1" customFormat="1" ht="27" customHeight="1">
      <c r="A1" s="5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/>
      <c r="I2" s="6" t="s">
        <v>7</v>
      </c>
      <c r="J2" s="6" t="s">
        <v>8</v>
      </c>
      <c r="K2" s="6" t="s">
        <v>9</v>
      </c>
      <c r="L2" s="6" t="s">
        <v>10</v>
      </c>
    </row>
    <row r="3" spans="1:12" s="3" customFormat="1" ht="30" customHeight="1">
      <c r="A3" s="6"/>
      <c r="B3" s="6"/>
      <c r="C3" s="6"/>
      <c r="D3" s="6"/>
      <c r="E3" s="6" t="s">
        <v>11</v>
      </c>
      <c r="F3" s="6" t="s">
        <v>12</v>
      </c>
      <c r="G3" s="6" t="s">
        <v>13</v>
      </c>
      <c r="H3" s="6" t="s">
        <v>14</v>
      </c>
      <c r="I3" s="6"/>
      <c r="J3" s="6"/>
      <c r="K3" s="6"/>
      <c r="L3" s="6"/>
    </row>
    <row r="4" spans="1:12" s="4" customFormat="1" ht="36" customHeight="1">
      <c r="A4" s="7" t="s">
        <v>21</v>
      </c>
      <c r="B4" s="7" t="s">
        <v>47</v>
      </c>
      <c r="C4" s="7" t="s">
        <v>48</v>
      </c>
      <c r="D4" s="9" t="s">
        <v>49</v>
      </c>
      <c r="E4" s="15" t="s">
        <v>50</v>
      </c>
      <c r="F4" s="11">
        <f aca="true" t="shared" si="0" ref="F4:F9">E4*0.2</f>
        <v>25.400000000000002</v>
      </c>
      <c r="G4" s="7" t="s">
        <v>51</v>
      </c>
      <c r="H4" s="11">
        <f aca="true" t="shared" si="1" ref="H4:H9">G4*0.5</f>
        <v>44.15</v>
      </c>
      <c r="I4" s="11">
        <f aca="true" t="shared" si="2" ref="I4:I9">F4+H4</f>
        <v>69.55</v>
      </c>
      <c r="J4" s="12">
        <f>_xlfn.RANK.EQ(I4,$I$4:$I$54,0)</f>
        <v>1</v>
      </c>
      <c r="K4" s="13" t="s">
        <v>37</v>
      </c>
      <c r="L4" s="8" t="s">
        <v>52</v>
      </c>
    </row>
    <row r="5" spans="1:12" s="4" customFormat="1" ht="36" customHeight="1">
      <c r="A5" s="7" t="s">
        <v>15</v>
      </c>
      <c r="B5" s="7" t="s">
        <v>47</v>
      </c>
      <c r="C5" s="7" t="s">
        <v>53</v>
      </c>
      <c r="D5" s="9" t="s">
        <v>54</v>
      </c>
      <c r="E5" s="10" t="s">
        <v>55</v>
      </c>
      <c r="F5" s="11">
        <f t="shared" si="0"/>
        <v>26.200000000000003</v>
      </c>
      <c r="G5" s="7" t="s">
        <v>56</v>
      </c>
      <c r="H5" s="11">
        <f t="shared" si="1"/>
        <v>43.235</v>
      </c>
      <c r="I5" s="11">
        <f t="shared" si="2"/>
        <v>69.435</v>
      </c>
      <c r="J5" s="12">
        <f>_xlfn.RANK.EQ(I5,$I$4:$I$54,0)</f>
        <v>2</v>
      </c>
      <c r="K5" s="13" t="s">
        <v>31</v>
      </c>
      <c r="L5" s="7"/>
    </row>
    <row r="6" spans="1:12" s="4" customFormat="1" ht="36" customHeight="1">
      <c r="A6" s="7" t="s">
        <v>26</v>
      </c>
      <c r="B6" s="7" t="s">
        <v>47</v>
      </c>
      <c r="C6" s="7" t="s">
        <v>57</v>
      </c>
      <c r="D6" s="9" t="s">
        <v>58</v>
      </c>
      <c r="E6" s="10" t="s">
        <v>44</v>
      </c>
      <c r="F6" s="11">
        <f t="shared" si="0"/>
        <v>25.8</v>
      </c>
      <c r="G6" s="7" t="s">
        <v>59</v>
      </c>
      <c r="H6" s="11">
        <f t="shared" si="1"/>
        <v>42.435</v>
      </c>
      <c r="I6" s="11">
        <f t="shared" si="2"/>
        <v>68.235</v>
      </c>
      <c r="J6" s="12">
        <f>_xlfn.RANK.EQ(I6,$I$4:$I$54,0)</f>
        <v>3</v>
      </c>
      <c r="K6" s="13" t="s">
        <v>36</v>
      </c>
      <c r="L6" s="7"/>
    </row>
    <row r="7" spans="1:12" s="4" customFormat="1" ht="36" customHeight="1">
      <c r="A7" s="7" t="s">
        <v>36</v>
      </c>
      <c r="B7" s="7" t="s">
        <v>47</v>
      </c>
      <c r="C7" s="7" t="s">
        <v>60</v>
      </c>
      <c r="D7" s="9" t="s">
        <v>61</v>
      </c>
      <c r="E7" s="10" t="s">
        <v>62</v>
      </c>
      <c r="F7" s="11">
        <f t="shared" si="0"/>
        <v>18.900000000000002</v>
      </c>
      <c r="G7" s="7" t="s">
        <v>63</v>
      </c>
      <c r="H7" s="11">
        <f t="shared" si="1"/>
        <v>43.265</v>
      </c>
      <c r="I7" s="11">
        <f t="shared" si="2"/>
        <v>62.165000000000006</v>
      </c>
      <c r="J7" s="12">
        <f>_xlfn.RANK.EQ(I7,$I$4:$I$54,0)</f>
        <v>4</v>
      </c>
      <c r="K7" s="13" t="s">
        <v>21</v>
      </c>
      <c r="L7" s="7"/>
    </row>
    <row r="8" spans="1:12" s="4" customFormat="1" ht="36" customHeight="1">
      <c r="A8" s="7" t="s">
        <v>37</v>
      </c>
      <c r="B8" s="7" t="s">
        <v>47</v>
      </c>
      <c r="C8" s="7" t="s">
        <v>64</v>
      </c>
      <c r="D8" s="9" t="s">
        <v>65</v>
      </c>
      <c r="E8" s="10" t="s">
        <v>66</v>
      </c>
      <c r="F8" s="11">
        <f t="shared" si="0"/>
        <v>21.6</v>
      </c>
      <c r="G8" s="7" t="s">
        <v>67</v>
      </c>
      <c r="H8" s="11">
        <f t="shared" si="1"/>
        <v>38.615</v>
      </c>
      <c r="I8" s="11">
        <f t="shared" si="2"/>
        <v>60.215</v>
      </c>
      <c r="J8" s="12">
        <f>_xlfn.RANK.EQ(I8,$I$4:$I$54,0)</f>
        <v>5</v>
      </c>
      <c r="K8" s="13" t="s">
        <v>26</v>
      </c>
      <c r="L8" s="7"/>
    </row>
    <row r="9" spans="1:12" s="4" customFormat="1" ht="36" customHeight="1">
      <c r="A9" s="7" t="s">
        <v>31</v>
      </c>
      <c r="B9" s="7" t="s">
        <v>47</v>
      </c>
      <c r="C9" s="7" t="s">
        <v>68</v>
      </c>
      <c r="D9" s="9" t="s">
        <v>69</v>
      </c>
      <c r="E9" s="10" t="s">
        <v>70</v>
      </c>
      <c r="F9" s="11">
        <f t="shared" si="0"/>
        <v>18.1</v>
      </c>
      <c r="G9" s="7" t="s">
        <v>71</v>
      </c>
      <c r="H9" s="11">
        <f t="shared" si="1"/>
        <v>39.735</v>
      </c>
      <c r="I9" s="11">
        <f t="shared" si="2"/>
        <v>57.835</v>
      </c>
      <c r="J9" s="12">
        <f>_xlfn.RANK.EQ(I9,$I$4:$I$54,0)</f>
        <v>6</v>
      </c>
      <c r="K9" s="13" t="s">
        <v>15</v>
      </c>
      <c r="L9" s="7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conditionalFormatting sqref="E4:E9">
    <cfRule type="expression" priority="1" dxfId="0" stopIfTrue="1">
      <formula>AND(COUNTIF($E$4:$E$9,E4)&gt;1,NOT(ISBLANK(E4)))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="120" zoomScaleNormal="12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5.25390625" style="1" customWidth="1"/>
    <col min="2" max="2" width="9.50390625" style="1" customWidth="1"/>
    <col min="3" max="3" width="8.375" style="1" customWidth="1"/>
    <col min="4" max="4" width="18.125" style="1" customWidth="1"/>
    <col min="5" max="5" width="8.875" style="1" customWidth="1"/>
    <col min="6" max="6" width="6.125" style="1" customWidth="1"/>
    <col min="7" max="7" width="8.875" style="1" customWidth="1"/>
    <col min="8" max="8" width="6.375" style="1" customWidth="1"/>
    <col min="9" max="9" width="8.375" style="1" customWidth="1"/>
    <col min="10" max="10" width="7.00390625" style="1" customWidth="1"/>
    <col min="11" max="11" width="8.375" style="1" customWidth="1"/>
    <col min="12" max="12" width="7.375" style="1" customWidth="1"/>
    <col min="13" max="13" width="19.625" style="1" customWidth="1"/>
    <col min="14" max="16384" width="9.00390625" style="1" customWidth="1"/>
  </cols>
  <sheetData>
    <row r="1" spans="1:12" s="1" customFormat="1" ht="27" customHeight="1">
      <c r="A1" s="5" t="s">
        <v>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/>
      <c r="I2" s="6" t="s">
        <v>7</v>
      </c>
      <c r="J2" s="6" t="s">
        <v>8</v>
      </c>
      <c r="K2" s="6" t="s">
        <v>9</v>
      </c>
      <c r="L2" s="6" t="s">
        <v>10</v>
      </c>
    </row>
    <row r="3" spans="1:12" s="3" customFormat="1" ht="30" customHeight="1">
      <c r="A3" s="6"/>
      <c r="B3" s="6"/>
      <c r="C3" s="6"/>
      <c r="D3" s="6"/>
      <c r="E3" s="6" t="s">
        <v>11</v>
      </c>
      <c r="F3" s="6" t="s">
        <v>12</v>
      </c>
      <c r="G3" s="6" t="s">
        <v>13</v>
      </c>
      <c r="H3" s="6" t="s">
        <v>14</v>
      </c>
      <c r="I3" s="6"/>
      <c r="J3" s="6"/>
      <c r="K3" s="6"/>
      <c r="L3" s="6"/>
    </row>
    <row r="4" spans="1:12" s="4" customFormat="1" ht="36" customHeight="1">
      <c r="A4" s="7" t="s">
        <v>15</v>
      </c>
      <c r="B4" s="7" t="s">
        <v>73</v>
      </c>
      <c r="C4" s="7" t="s">
        <v>74</v>
      </c>
      <c r="D4" s="9" t="s">
        <v>75</v>
      </c>
      <c r="E4" s="10" t="s">
        <v>76</v>
      </c>
      <c r="F4" s="11">
        <f>E4*0.2</f>
        <v>32.6</v>
      </c>
      <c r="G4" s="7" t="s">
        <v>77</v>
      </c>
      <c r="H4" s="11">
        <f>G4*0.5</f>
        <v>43.415</v>
      </c>
      <c r="I4" s="11">
        <f>F4+H4</f>
        <v>76.015</v>
      </c>
      <c r="J4" s="12">
        <f>_xlfn.RANK.EQ(I4,$I$4:$I$54,0)</f>
        <v>1</v>
      </c>
      <c r="K4" s="13" t="s">
        <v>21</v>
      </c>
      <c r="L4" s="7"/>
    </row>
    <row r="5" spans="1:12" s="4" customFormat="1" ht="36" customHeight="1">
      <c r="A5" s="7" t="s">
        <v>26</v>
      </c>
      <c r="B5" s="7" t="s">
        <v>73</v>
      </c>
      <c r="C5" s="7" t="s">
        <v>78</v>
      </c>
      <c r="D5" s="9" t="s">
        <v>79</v>
      </c>
      <c r="E5" s="10" t="s">
        <v>80</v>
      </c>
      <c r="F5" s="11">
        <f>E5*0.2</f>
        <v>32</v>
      </c>
      <c r="G5" s="7" t="s">
        <v>81</v>
      </c>
      <c r="H5" s="11">
        <f>G5*0.5</f>
        <v>42.835</v>
      </c>
      <c r="I5" s="11">
        <f>F5+H5</f>
        <v>74.83500000000001</v>
      </c>
      <c r="J5" s="12">
        <f>_xlfn.RANK.EQ(I5,$I$4:$I$54,0)</f>
        <v>2</v>
      </c>
      <c r="K5" s="13" t="s">
        <v>15</v>
      </c>
      <c r="L5" s="7"/>
    </row>
    <row r="6" spans="1:12" s="4" customFormat="1" ht="36" customHeight="1">
      <c r="A6" s="7" t="s">
        <v>21</v>
      </c>
      <c r="B6" s="7" t="s">
        <v>73</v>
      </c>
      <c r="C6" s="7" t="s">
        <v>82</v>
      </c>
      <c r="D6" s="9" t="s">
        <v>83</v>
      </c>
      <c r="E6" s="10" t="s">
        <v>84</v>
      </c>
      <c r="F6" s="11">
        <f>E6*0.2</f>
        <v>31.8</v>
      </c>
      <c r="G6" s="7" t="s">
        <v>85</v>
      </c>
      <c r="H6" s="11">
        <f>G6*0.5</f>
        <v>40.165</v>
      </c>
      <c r="I6" s="11">
        <f>F6+H6</f>
        <v>71.965</v>
      </c>
      <c r="J6" s="12">
        <f>_xlfn.RANK.EQ(I6,$I$4:$I$54,0)</f>
        <v>3</v>
      </c>
      <c r="K6" s="13" t="s">
        <v>26</v>
      </c>
      <c r="L6" s="7"/>
    </row>
    <row r="7" spans="1:12" s="17" customFormat="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17" customFormat="1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17" customFormat="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17" customFormat="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17" customFormat="1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17" customFormat="1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17" customFormat="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s="17" customFormat="1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workbookViewId="0" topLeftCell="A1">
      <pane ySplit="3" topLeftCell="A4" activePane="bottomLeft" state="frozen"/>
      <selection pane="bottomLeft" activeCell="L10" sqref="L10"/>
    </sheetView>
  </sheetViews>
  <sheetFormatPr defaultColWidth="9.00390625" defaultRowHeight="14.25"/>
  <cols>
    <col min="1" max="1" width="5.25390625" style="1" customWidth="1"/>
    <col min="2" max="2" width="9.50390625" style="1" customWidth="1"/>
    <col min="3" max="3" width="8.375" style="1" customWidth="1"/>
    <col min="4" max="4" width="18.125" style="1" customWidth="1"/>
    <col min="5" max="5" width="8.875" style="1" customWidth="1"/>
    <col min="6" max="6" width="6.125" style="1" customWidth="1"/>
    <col min="7" max="7" width="8.875" style="1" customWidth="1"/>
    <col min="8" max="8" width="6.375" style="1" customWidth="1"/>
    <col min="9" max="9" width="8.375" style="1" customWidth="1"/>
    <col min="10" max="10" width="7.00390625" style="1" customWidth="1"/>
    <col min="11" max="11" width="8.375" style="1" customWidth="1"/>
    <col min="12" max="12" width="7.375" style="1" customWidth="1"/>
    <col min="13" max="13" width="18.625" style="1" customWidth="1"/>
    <col min="14" max="16384" width="9.00390625" style="1" customWidth="1"/>
  </cols>
  <sheetData>
    <row r="1" spans="1:12" s="1" customFormat="1" ht="27" customHeight="1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/>
      <c r="I2" s="6" t="s">
        <v>7</v>
      </c>
      <c r="J2" s="6" t="s">
        <v>8</v>
      </c>
      <c r="K2" s="6" t="s">
        <v>9</v>
      </c>
      <c r="L2" s="6" t="s">
        <v>10</v>
      </c>
    </row>
    <row r="3" spans="1:12" s="3" customFormat="1" ht="30" customHeight="1">
      <c r="A3" s="6"/>
      <c r="B3" s="6"/>
      <c r="C3" s="6"/>
      <c r="D3" s="6"/>
      <c r="E3" s="6" t="s">
        <v>11</v>
      </c>
      <c r="F3" s="6" t="s">
        <v>12</v>
      </c>
      <c r="G3" s="6" t="s">
        <v>13</v>
      </c>
      <c r="H3" s="6" t="s">
        <v>14</v>
      </c>
      <c r="I3" s="6"/>
      <c r="J3" s="6"/>
      <c r="K3" s="6"/>
      <c r="L3" s="6"/>
    </row>
    <row r="4" spans="1:12" s="4" customFormat="1" ht="36" customHeight="1">
      <c r="A4" s="7" t="s">
        <v>15</v>
      </c>
      <c r="B4" s="7" t="s">
        <v>87</v>
      </c>
      <c r="C4" s="7" t="s">
        <v>88</v>
      </c>
      <c r="D4" s="9" t="s">
        <v>89</v>
      </c>
      <c r="E4" s="16">
        <v>155</v>
      </c>
      <c r="F4" s="11">
        <f>E4*0.2</f>
        <v>31</v>
      </c>
      <c r="G4" s="7" t="s">
        <v>90</v>
      </c>
      <c r="H4" s="11">
        <f>G4*0.5</f>
        <v>41.8</v>
      </c>
      <c r="I4" s="11">
        <f>F4+H4</f>
        <v>72.8</v>
      </c>
      <c r="J4" s="12">
        <f>_xlfn.RANK.EQ(I4,$I$4:$I$54,0)</f>
        <v>1</v>
      </c>
      <c r="K4" s="13" t="s">
        <v>91</v>
      </c>
      <c r="L4" s="7" t="s">
        <v>92</v>
      </c>
    </row>
    <row r="5" spans="1:12" s="4" customFormat="1" ht="36" customHeight="1">
      <c r="A5" s="7" t="s">
        <v>26</v>
      </c>
      <c r="B5" s="7" t="s">
        <v>87</v>
      </c>
      <c r="C5" s="7" t="s">
        <v>93</v>
      </c>
      <c r="D5" s="9" t="s">
        <v>94</v>
      </c>
      <c r="E5" s="15" t="s">
        <v>24</v>
      </c>
      <c r="F5" s="11">
        <f>E5*0.2</f>
        <v>27.200000000000003</v>
      </c>
      <c r="G5" s="7" t="s">
        <v>95</v>
      </c>
      <c r="H5" s="11">
        <f>G5*0.5</f>
        <v>41.085</v>
      </c>
      <c r="I5" s="11">
        <f>F5+H5</f>
        <v>68.285</v>
      </c>
      <c r="J5" s="12">
        <f>_xlfn.RANK.EQ(I5,$I$4:$I$54,0)</f>
        <v>2</v>
      </c>
      <c r="K5" s="13" t="s">
        <v>96</v>
      </c>
      <c r="L5" s="8" t="s">
        <v>52</v>
      </c>
    </row>
    <row r="6" spans="1:12" s="4" customFormat="1" ht="36" customHeight="1">
      <c r="A6" s="7" t="s">
        <v>21</v>
      </c>
      <c r="B6" s="7" t="s">
        <v>87</v>
      </c>
      <c r="C6" s="7" t="s">
        <v>97</v>
      </c>
      <c r="D6" s="9" t="s">
        <v>98</v>
      </c>
      <c r="E6" s="10" t="s">
        <v>99</v>
      </c>
      <c r="F6" s="11">
        <f>E6*0.2</f>
        <v>25</v>
      </c>
      <c r="G6" s="7" t="s">
        <v>100</v>
      </c>
      <c r="H6" s="11">
        <f>G6*0.5</f>
        <v>40.735</v>
      </c>
      <c r="I6" s="11">
        <f>F6+H6</f>
        <v>65.735</v>
      </c>
      <c r="J6" s="12">
        <f>_xlfn.RANK.EQ(I6,$I$4:$I$54,0)</f>
        <v>3</v>
      </c>
      <c r="K6" s="13" t="s">
        <v>101</v>
      </c>
      <c r="L6" s="7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pane ySplit="3" topLeftCell="A4" activePane="bottomLeft" state="frozen"/>
      <selection pane="bottomLeft" activeCell="D22" sqref="D22"/>
    </sheetView>
  </sheetViews>
  <sheetFormatPr defaultColWidth="9.00390625" defaultRowHeight="14.25"/>
  <cols>
    <col min="1" max="1" width="5.25390625" style="1" customWidth="1"/>
    <col min="2" max="2" width="9.50390625" style="1" customWidth="1"/>
    <col min="3" max="3" width="8.375" style="1" customWidth="1"/>
    <col min="4" max="4" width="18.125" style="1" customWidth="1"/>
    <col min="5" max="5" width="8.875" style="1" customWidth="1"/>
    <col min="6" max="6" width="6.125" style="1" customWidth="1"/>
    <col min="7" max="7" width="8.875" style="1" customWidth="1"/>
    <col min="8" max="8" width="6.375" style="1" customWidth="1"/>
    <col min="9" max="9" width="8.375" style="1" customWidth="1"/>
    <col min="10" max="10" width="7.00390625" style="1" customWidth="1"/>
    <col min="11" max="11" width="8.375" style="1" customWidth="1"/>
    <col min="12" max="12" width="7.375" style="1" customWidth="1"/>
    <col min="13" max="13" width="18.375" style="1" customWidth="1"/>
    <col min="14" max="16384" width="9.00390625" style="1" customWidth="1"/>
  </cols>
  <sheetData>
    <row r="1" spans="1:12" s="1" customFormat="1" ht="27" customHeight="1">
      <c r="A1" s="5" t="s">
        <v>102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/>
      <c r="I2" s="6" t="s">
        <v>7</v>
      </c>
      <c r="J2" s="6" t="s">
        <v>8</v>
      </c>
      <c r="K2" s="6" t="s">
        <v>9</v>
      </c>
      <c r="L2" s="6" t="s">
        <v>10</v>
      </c>
    </row>
    <row r="3" spans="1:12" s="3" customFormat="1" ht="30" customHeight="1">
      <c r="A3" s="6"/>
      <c r="B3" s="6"/>
      <c r="C3" s="6"/>
      <c r="D3" s="6"/>
      <c r="E3" s="6" t="s">
        <v>11</v>
      </c>
      <c r="F3" s="6" t="s">
        <v>12</v>
      </c>
      <c r="G3" s="6" t="s">
        <v>13</v>
      </c>
      <c r="H3" s="6" t="s">
        <v>14</v>
      </c>
      <c r="I3" s="6"/>
      <c r="J3" s="6"/>
      <c r="K3" s="6"/>
      <c r="L3" s="6"/>
    </row>
    <row r="4" spans="1:12" s="4" customFormat="1" ht="36" customHeight="1">
      <c r="A4" s="7" t="s">
        <v>15</v>
      </c>
      <c r="B4" s="7" t="s">
        <v>103</v>
      </c>
      <c r="C4" s="7" t="s">
        <v>104</v>
      </c>
      <c r="D4" s="9" t="s">
        <v>105</v>
      </c>
      <c r="E4" s="10" t="s">
        <v>106</v>
      </c>
      <c r="F4" s="11">
        <f>E4*0.2</f>
        <v>28.8</v>
      </c>
      <c r="G4" s="7" t="s">
        <v>107</v>
      </c>
      <c r="H4" s="11">
        <f>G4*0.5</f>
        <v>42</v>
      </c>
      <c r="I4" s="11">
        <f>F4+H4</f>
        <v>70.8</v>
      </c>
      <c r="J4" s="14">
        <f>_xlfn.RANK.EQ(I4,$I$4:$I$54,0)</f>
        <v>1</v>
      </c>
      <c r="K4" s="7" t="s">
        <v>108</v>
      </c>
      <c r="L4" s="7"/>
    </row>
    <row r="5" spans="1:12" s="4" customFormat="1" ht="36" customHeight="1">
      <c r="A5" s="7" t="s">
        <v>26</v>
      </c>
      <c r="B5" s="7" t="s">
        <v>103</v>
      </c>
      <c r="C5" s="7" t="s">
        <v>109</v>
      </c>
      <c r="D5" s="9" t="s">
        <v>110</v>
      </c>
      <c r="E5" s="10" t="s">
        <v>111</v>
      </c>
      <c r="F5" s="11">
        <f>E5*0.2</f>
        <v>20.6</v>
      </c>
      <c r="G5" s="7" t="s">
        <v>112</v>
      </c>
      <c r="H5" s="11">
        <f>G5*0.5</f>
        <v>41.035</v>
      </c>
      <c r="I5" s="11">
        <f>F5+H5</f>
        <v>61.635</v>
      </c>
      <c r="J5" s="14">
        <f>_xlfn.RANK.EQ(I5,$I$4:$I$54,0)</f>
        <v>2</v>
      </c>
      <c r="K5" s="7" t="s">
        <v>113</v>
      </c>
      <c r="L5" s="7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"/>
  <sheetViews>
    <sheetView zoomScale="130" zoomScaleNormal="130" zoomScaleSheetLayoutView="10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5.25390625" style="1" customWidth="1"/>
    <col min="2" max="2" width="9.50390625" style="1" customWidth="1"/>
    <col min="3" max="3" width="8.375" style="1" customWidth="1"/>
    <col min="4" max="4" width="18.125" style="1" customWidth="1"/>
    <col min="5" max="5" width="8.875" style="1" customWidth="1"/>
    <col min="6" max="6" width="6.125" style="1" customWidth="1"/>
    <col min="7" max="7" width="8.875" style="1" customWidth="1"/>
    <col min="8" max="8" width="6.375" style="1" customWidth="1"/>
    <col min="9" max="9" width="8.375" style="1" customWidth="1"/>
    <col min="10" max="10" width="7.00390625" style="1" customWidth="1"/>
    <col min="11" max="11" width="8.375" style="1" customWidth="1"/>
    <col min="12" max="12" width="7.375" style="1" customWidth="1"/>
    <col min="13" max="13" width="21.25390625" style="1" customWidth="1"/>
    <col min="14" max="16384" width="9.00390625" style="1" customWidth="1"/>
  </cols>
  <sheetData>
    <row r="1" spans="1:12" s="1" customFormat="1" ht="27" customHeight="1">
      <c r="A1" s="5" t="s">
        <v>114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/>
      <c r="I2" s="6" t="s">
        <v>7</v>
      </c>
      <c r="J2" s="6" t="s">
        <v>8</v>
      </c>
      <c r="K2" s="6" t="s">
        <v>9</v>
      </c>
      <c r="L2" s="6" t="s">
        <v>10</v>
      </c>
    </row>
    <row r="3" spans="1:12" s="3" customFormat="1" ht="30" customHeight="1">
      <c r="A3" s="6"/>
      <c r="B3" s="6"/>
      <c r="C3" s="6"/>
      <c r="D3" s="6"/>
      <c r="E3" s="6" t="s">
        <v>11</v>
      </c>
      <c r="F3" s="6" t="s">
        <v>12</v>
      </c>
      <c r="G3" s="6" t="s">
        <v>13</v>
      </c>
      <c r="H3" s="6" t="s">
        <v>14</v>
      </c>
      <c r="I3" s="6"/>
      <c r="J3" s="6"/>
      <c r="K3" s="6"/>
      <c r="L3" s="6"/>
    </row>
    <row r="4" spans="1:12" s="4" customFormat="1" ht="36" customHeight="1">
      <c r="A4" s="7" t="s">
        <v>15</v>
      </c>
      <c r="B4" s="8" t="s">
        <v>115</v>
      </c>
      <c r="C4" s="8" t="s">
        <v>116</v>
      </c>
      <c r="D4" s="9" t="s">
        <v>117</v>
      </c>
      <c r="E4" s="10" t="s">
        <v>29</v>
      </c>
      <c r="F4" s="11">
        <f>E4*0.2</f>
        <v>28.1</v>
      </c>
      <c r="G4" s="7" t="s">
        <v>118</v>
      </c>
      <c r="H4" s="11">
        <f>G4*0.5</f>
        <v>40.25</v>
      </c>
      <c r="I4" s="11">
        <f>F4+H4</f>
        <v>68.35</v>
      </c>
      <c r="J4" s="12">
        <f>_xlfn.RANK.EQ(I4,$I$4:$I$54,0)</f>
        <v>1</v>
      </c>
      <c r="K4" s="13" t="s">
        <v>36</v>
      </c>
      <c r="L4" s="7"/>
    </row>
    <row r="5" spans="1:12" s="4" customFormat="1" ht="36" customHeight="1">
      <c r="A5" s="7" t="s">
        <v>37</v>
      </c>
      <c r="B5" s="8" t="s">
        <v>115</v>
      </c>
      <c r="C5" s="8" t="s">
        <v>119</v>
      </c>
      <c r="D5" s="9" t="s">
        <v>120</v>
      </c>
      <c r="E5" s="10" t="s">
        <v>121</v>
      </c>
      <c r="F5" s="11">
        <f>E5*0.2</f>
        <v>23.3</v>
      </c>
      <c r="G5" s="7" t="s">
        <v>122</v>
      </c>
      <c r="H5" s="11">
        <f>G5*0.5</f>
        <v>44.25</v>
      </c>
      <c r="I5" s="11">
        <f>F5+H5</f>
        <v>67.55</v>
      </c>
      <c r="J5" s="12">
        <f>_xlfn.RANK.EQ(I5,$I$4:$I$54,0)</f>
        <v>2</v>
      </c>
      <c r="K5" s="13" t="s">
        <v>101</v>
      </c>
      <c r="L5" s="7"/>
    </row>
    <row r="6" spans="1:12" s="4" customFormat="1" ht="36" customHeight="1">
      <c r="A6" s="7" t="s">
        <v>21</v>
      </c>
      <c r="B6" s="8" t="s">
        <v>115</v>
      </c>
      <c r="C6" s="8" t="s">
        <v>123</v>
      </c>
      <c r="D6" s="9" t="s">
        <v>124</v>
      </c>
      <c r="E6" s="10" t="s">
        <v>121</v>
      </c>
      <c r="F6" s="11">
        <f>E6*0.2</f>
        <v>23.3</v>
      </c>
      <c r="G6" s="7" t="s">
        <v>125</v>
      </c>
      <c r="H6" s="11">
        <f>G6*0.5</f>
        <v>41.3</v>
      </c>
      <c r="I6" s="11">
        <f>F6+H6</f>
        <v>64.6</v>
      </c>
      <c r="J6" s="12">
        <f>_xlfn.RANK.EQ(I6,$I$4:$I$54,0)</f>
        <v>3</v>
      </c>
      <c r="K6" s="13" t="s">
        <v>91</v>
      </c>
      <c r="L6" s="7"/>
    </row>
    <row r="7" spans="1:12" s="4" customFormat="1" ht="36" customHeight="1">
      <c r="A7" s="7" t="s">
        <v>26</v>
      </c>
      <c r="B7" s="8" t="s">
        <v>115</v>
      </c>
      <c r="C7" s="8" t="s">
        <v>126</v>
      </c>
      <c r="D7" s="9" t="s">
        <v>127</v>
      </c>
      <c r="E7" s="15" t="s">
        <v>128</v>
      </c>
      <c r="F7" s="11">
        <f>E7*0.2</f>
        <v>24.200000000000003</v>
      </c>
      <c r="G7" s="7" t="s">
        <v>129</v>
      </c>
      <c r="H7" s="11">
        <f>G7*0.5</f>
        <v>38.415</v>
      </c>
      <c r="I7" s="11">
        <f>F7+H7</f>
        <v>62.615</v>
      </c>
      <c r="J7" s="12">
        <f>_xlfn.RANK.EQ(I7,$I$4:$I$54,0)</f>
        <v>4</v>
      </c>
      <c r="K7" s="13" t="s">
        <v>31</v>
      </c>
      <c r="L7" s="7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zoomScale="120" zoomScaleNormal="120" zoomScaleSheetLayoutView="10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5.25390625" style="1" customWidth="1"/>
    <col min="2" max="2" width="9.50390625" style="1" customWidth="1"/>
    <col min="3" max="3" width="8.375" style="1" customWidth="1"/>
    <col min="4" max="4" width="18.125" style="1" customWidth="1"/>
    <col min="5" max="5" width="8.875" style="1" customWidth="1"/>
    <col min="6" max="6" width="6.125" style="1" customWidth="1"/>
    <col min="7" max="7" width="8.875" style="1" customWidth="1"/>
    <col min="8" max="8" width="6.375" style="1" customWidth="1"/>
    <col min="9" max="9" width="8.375" style="1" customWidth="1"/>
    <col min="10" max="10" width="7.00390625" style="1" customWidth="1"/>
    <col min="11" max="11" width="8.375" style="1" customWidth="1"/>
    <col min="12" max="12" width="7.375" style="1" customWidth="1"/>
    <col min="13" max="16384" width="9.00390625" style="1" customWidth="1"/>
  </cols>
  <sheetData>
    <row r="1" spans="1:12" s="1" customFormat="1" ht="27" customHeight="1">
      <c r="A1" s="5" t="s">
        <v>130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/>
      <c r="I2" s="6" t="s">
        <v>7</v>
      </c>
      <c r="J2" s="6" t="s">
        <v>8</v>
      </c>
      <c r="K2" s="6" t="s">
        <v>9</v>
      </c>
      <c r="L2" s="6" t="s">
        <v>10</v>
      </c>
    </row>
    <row r="3" spans="1:12" s="3" customFormat="1" ht="30" customHeight="1">
      <c r="A3" s="6"/>
      <c r="B3" s="6"/>
      <c r="C3" s="6"/>
      <c r="D3" s="6"/>
      <c r="E3" s="6" t="s">
        <v>11</v>
      </c>
      <c r="F3" s="6" t="s">
        <v>12</v>
      </c>
      <c r="G3" s="6" t="s">
        <v>13</v>
      </c>
      <c r="H3" s="6" t="s">
        <v>14</v>
      </c>
      <c r="I3" s="6"/>
      <c r="J3" s="6"/>
      <c r="K3" s="6"/>
      <c r="L3" s="6"/>
    </row>
    <row r="4" spans="1:12" s="4" customFormat="1" ht="36" customHeight="1">
      <c r="A4" s="7" t="s">
        <v>15</v>
      </c>
      <c r="B4" s="8" t="s">
        <v>131</v>
      </c>
      <c r="C4" s="7" t="s">
        <v>132</v>
      </c>
      <c r="D4" s="9" t="s">
        <v>133</v>
      </c>
      <c r="E4" s="10" t="s">
        <v>134</v>
      </c>
      <c r="F4" s="11">
        <f>E4*0.2</f>
        <v>16.900000000000002</v>
      </c>
      <c r="G4" s="7" t="s">
        <v>135</v>
      </c>
      <c r="H4" s="11">
        <f>G4*0.5</f>
        <v>40.585</v>
      </c>
      <c r="I4" s="11">
        <f>F4+H4</f>
        <v>57.485</v>
      </c>
      <c r="J4" s="14">
        <f>_xlfn.RANK.EQ(I4,$I$4:$I$54,0)</f>
        <v>1</v>
      </c>
      <c r="K4" s="7" t="s">
        <v>37</v>
      </c>
      <c r="L4" s="7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"/>
  <sheetViews>
    <sheetView zoomScale="130" zoomScaleNormal="130" zoomScaleSheetLayoutView="10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5.25390625" style="1" customWidth="1"/>
    <col min="2" max="2" width="9.50390625" style="1" customWidth="1"/>
    <col min="3" max="3" width="8.375" style="1" customWidth="1"/>
    <col min="4" max="4" width="18.125" style="1" customWidth="1"/>
    <col min="5" max="5" width="8.875" style="1" customWidth="1"/>
    <col min="6" max="6" width="6.125" style="1" customWidth="1"/>
    <col min="7" max="7" width="8.875" style="1" customWidth="1"/>
    <col min="8" max="8" width="6.375" style="1" customWidth="1"/>
    <col min="9" max="9" width="8.375" style="1" customWidth="1"/>
    <col min="10" max="10" width="7.00390625" style="1" customWidth="1"/>
    <col min="11" max="11" width="8.375" style="1" customWidth="1"/>
    <col min="12" max="12" width="7.375" style="1" customWidth="1"/>
    <col min="13" max="16384" width="9.00390625" style="1" customWidth="1"/>
  </cols>
  <sheetData>
    <row r="1" spans="1:12" s="1" customFormat="1" ht="27" customHeight="1">
      <c r="A1" s="5" t="s">
        <v>136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/>
      <c r="I2" s="6" t="s">
        <v>7</v>
      </c>
      <c r="J2" s="6" t="s">
        <v>8</v>
      </c>
      <c r="K2" s="6" t="s">
        <v>9</v>
      </c>
      <c r="L2" s="6" t="s">
        <v>10</v>
      </c>
    </row>
    <row r="3" spans="1:12" s="3" customFormat="1" ht="30" customHeight="1">
      <c r="A3" s="6"/>
      <c r="B3" s="6"/>
      <c r="C3" s="6"/>
      <c r="D3" s="6"/>
      <c r="E3" s="6" t="s">
        <v>11</v>
      </c>
      <c r="F3" s="6" t="s">
        <v>12</v>
      </c>
      <c r="G3" s="6" t="s">
        <v>13</v>
      </c>
      <c r="H3" s="6" t="s">
        <v>14</v>
      </c>
      <c r="I3" s="6"/>
      <c r="J3" s="6"/>
      <c r="K3" s="6"/>
      <c r="L3" s="6"/>
    </row>
    <row r="4" spans="1:12" s="4" customFormat="1" ht="36" customHeight="1">
      <c r="A4" s="7" t="s">
        <v>21</v>
      </c>
      <c r="B4" s="8" t="s">
        <v>137</v>
      </c>
      <c r="C4" s="8" t="s">
        <v>138</v>
      </c>
      <c r="D4" s="9" t="s">
        <v>139</v>
      </c>
      <c r="E4" s="10" t="s">
        <v>140</v>
      </c>
      <c r="F4" s="11">
        <f>E4*0.2</f>
        <v>17</v>
      </c>
      <c r="G4" s="7" t="s">
        <v>141</v>
      </c>
      <c r="H4" s="11">
        <f>G4*0.5</f>
        <v>42.885</v>
      </c>
      <c r="I4" s="11">
        <f>F4+H4</f>
        <v>59.885</v>
      </c>
      <c r="J4" s="12">
        <f>_xlfn.RANK.EQ(I4,$I$4:$I$54,0)</f>
        <v>1</v>
      </c>
      <c r="K4" s="13" t="s">
        <v>21</v>
      </c>
      <c r="L4" s="7"/>
    </row>
    <row r="5" spans="1:12" s="4" customFormat="1" ht="36" customHeight="1">
      <c r="A5" s="7" t="s">
        <v>15</v>
      </c>
      <c r="B5" s="8" t="s">
        <v>137</v>
      </c>
      <c r="C5" s="8" t="s">
        <v>142</v>
      </c>
      <c r="D5" s="9" t="s">
        <v>143</v>
      </c>
      <c r="E5" s="10" t="s">
        <v>70</v>
      </c>
      <c r="F5" s="11">
        <f>E5*0.2</f>
        <v>18.1</v>
      </c>
      <c r="G5" s="7" t="s">
        <v>144</v>
      </c>
      <c r="H5" s="11">
        <f>G5*0.5</f>
        <v>39.715</v>
      </c>
      <c r="I5" s="11">
        <f>F5+H5</f>
        <v>57.815000000000005</v>
      </c>
      <c r="J5" s="12">
        <f>_xlfn.RANK.EQ(I5,$I$4:$I$54,0)</f>
        <v>2</v>
      </c>
      <c r="K5" s="13" t="s">
        <v>15</v>
      </c>
      <c r="L5" s="7"/>
    </row>
    <row r="6" spans="1:12" s="4" customFormat="1" ht="36" customHeight="1">
      <c r="A6" s="7" t="s">
        <v>26</v>
      </c>
      <c r="B6" s="8" t="s">
        <v>137</v>
      </c>
      <c r="C6" s="8" t="s">
        <v>145</v>
      </c>
      <c r="D6" s="9" t="s">
        <v>146</v>
      </c>
      <c r="E6" s="10" t="s">
        <v>147</v>
      </c>
      <c r="F6" s="11">
        <f>E6*0.2</f>
        <v>17.2</v>
      </c>
      <c r="G6" s="7" t="s">
        <v>148</v>
      </c>
      <c r="H6" s="11">
        <f>G6*0.5</f>
        <v>39.285</v>
      </c>
      <c r="I6" s="11">
        <f>F6+H6</f>
        <v>56.485</v>
      </c>
      <c r="J6" s="12">
        <f>_xlfn.RANK.EQ(I6,$I$4:$I$54,0)</f>
        <v>3</v>
      </c>
      <c r="K6" s="13" t="s">
        <v>26</v>
      </c>
      <c r="L6" s="7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"/>
  <sheetViews>
    <sheetView zoomScale="133" zoomScaleNormal="133" zoomScaleSheetLayoutView="10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5.25390625" style="1" customWidth="1"/>
    <col min="2" max="2" width="9.50390625" style="1" customWidth="1"/>
    <col min="3" max="3" width="8.375" style="1" customWidth="1"/>
    <col min="4" max="4" width="18.125" style="1" customWidth="1"/>
    <col min="5" max="5" width="8.875" style="1" customWidth="1"/>
    <col min="6" max="6" width="6.125" style="1" customWidth="1"/>
    <col min="7" max="7" width="8.875" style="1" customWidth="1"/>
    <col min="8" max="8" width="6.375" style="1" customWidth="1"/>
    <col min="9" max="9" width="8.375" style="1" customWidth="1"/>
    <col min="10" max="10" width="7.00390625" style="1" customWidth="1"/>
    <col min="11" max="11" width="8.375" style="1" customWidth="1"/>
    <col min="12" max="12" width="7.375" style="1" customWidth="1"/>
    <col min="13" max="16384" width="9.00390625" style="1" customWidth="1"/>
  </cols>
  <sheetData>
    <row r="1" spans="1:12" s="1" customFormat="1" ht="27" customHeight="1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/>
      <c r="I2" s="6" t="s">
        <v>7</v>
      </c>
      <c r="J2" s="6" t="s">
        <v>8</v>
      </c>
      <c r="K2" s="6" t="s">
        <v>9</v>
      </c>
      <c r="L2" s="6" t="s">
        <v>10</v>
      </c>
    </row>
    <row r="3" spans="1:12" s="3" customFormat="1" ht="30" customHeight="1">
      <c r="A3" s="6"/>
      <c r="B3" s="6"/>
      <c r="C3" s="6"/>
      <c r="D3" s="6"/>
      <c r="E3" s="6" t="s">
        <v>11</v>
      </c>
      <c r="F3" s="6" t="s">
        <v>12</v>
      </c>
      <c r="G3" s="6" t="s">
        <v>13</v>
      </c>
      <c r="H3" s="6" t="s">
        <v>14</v>
      </c>
      <c r="I3" s="6"/>
      <c r="J3" s="6"/>
      <c r="K3" s="6"/>
      <c r="L3" s="6"/>
    </row>
    <row r="4" spans="1:12" s="4" customFormat="1" ht="36" customHeight="1">
      <c r="A4" s="7" t="s">
        <v>26</v>
      </c>
      <c r="B4" s="8" t="s">
        <v>150</v>
      </c>
      <c r="C4" s="8" t="s">
        <v>151</v>
      </c>
      <c r="D4" s="9" t="s">
        <v>152</v>
      </c>
      <c r="E4" s="15" t="s">
        <v>153</v>
      </c>
      <c r="F4" s="11">
        <f>E4*0.2</f>
        <v>19.3</v>
      </c>
      <c r="G4" s="7" t="s">
        <v>154</v>
      </c>
      <c r="H4" s="11">
        <f>G4*0.5</f>
        <v>41.415</v>
      </c>
      <c r="I4" s="11">
        <f>F4+H4</f>
        <v>60.715</v>
      </c>
      <c r="J4" s="12">
        <f>_xlfn.RANK.EQ(I4,$I$4:$I$54,0)</f>
        <v>1</v>
      </c>
      <c r="K4" s="13" t="s">
        <v>26</v>
      </c>
      <c r="L4" s="7"/>
    </row>
    <row r="5" spans="1:12" s="4" customFormat="1" ht="36" customHeight="1">
      <c r="A5" s="7" t="s">
        <v>15</v>
      </c>
      <c r="B5" s="8" t="s">
        <v>150</v>
      </c>
      <c r="C5" s="8" t="s">
        <v>155</v>
      </c>
      <c r="D5" s="9" t="s">
        <v>156</v>
      </c>
      <c r="E5" s="10" t="s">
        <v>157</v>
      </c>
      <c r="F5" s="11">
        <f>E5*0.2</f>
        <v>23.700000000000003</v>
      </c>
      <c r="G5" s="7" t="s">
        <v>158</v>
      </c>
      <c r="H5" s="11">
        <f>G5*0.5</f>
        <v>36.835</v>
      </c>
      <c r="I5" s="11">
        <f>F5+H5</f>
        <v>60.535000000000004</v>
      </c>
      <c r="J5" s="12">
        <f>_xlfn.RANK.EQ(I5,$I$4:$I$54,0)</f>
        <v>2</v>
      </c>
      <c r="K5" s="13" t="s">
        <v>15</v>
      </c>
      <c r="L5" s="7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华涛</cp:lastModifiedBy>
  <cp:lastPrinted>2015-07-08T00:19:30Z</cp:lastPrinted>
  <dcterms:created xsi:type="dcterms:W3CDTF">1996-12-17T01:32:42Z</dcterms:created>
  <dcterms:modified xsi:type="dcterms:W3CDTF">2023-05-22T06:59:30Z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047E789609D04A24ADB3F21AE17C9C07</vt:lpwstr>
  </property>
</Properties>
</file>