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1" activeTab="9"/>
  </bookViews>
  <sheets>
    <sheet name="语文" sheetId="1" r:id="rId1"/>
    <sheet name="数学" sheetId="2" r:id="rId2"/>
    <sheet name="英语" sheetId="3" r:id="rId3"/>
    <sheet name="物理" sheetId="4" r:id="rId4"/>
    <sheet name="化学" sheetId="5" r:id="rId5"/>
    <sheet name="生物" sheetId="6" r:id="rId6"/>
    <sheet name="政治" sheetId="7" r:id="rId7"/>
    <sheet name="历史" sheetId="8" r:id="rId8"/>
    <sheet name="地理" sheetId="9" r:id="rId9"/>
    <sheet name="音乐" sheetId="10" r:id="rId10"/>
    <sheet name="体育" sheetId="11" r:id="rId11"/>
    <sheet name="美术" sheetId="12" r:id="rId12"/>
  </sheets>
  <definedNames>
    <definedName name="_xlnm.Print_Titles" localSheetId="7">'历史'!$1:$2</definedName>
    <definedName name="_xlnm.Print_Titles" localSheetId="2">'英语'!$1:$2</definedName>
    <definedName name="_xlnm.Print_Titles" localSheetId="0">'语文'!$1:$2</definedName>
    <definedName name="_xlnm.Print_Titles" localSheetId="1">'数学'!$1:$2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<sst xmlns="http://schemas.openxmlformats.org/spreadsheetml/2006/main" count="635" uniqueCount="330">
  <si>
    <t>瑞金市2023年招聘教师总成绩（初中语文）</t>
  </si>
  <si>
    <t>序号</t>
  </si>
  <si>
    <t>岗位</t>
  </si>
  <si>
    <t>姓名</t>
  </si>
  <si>
    <t>身份证号码</t>
  </si>
  <si>
    <t>笔试成绩（占50%）</t>
  </si>
  <si>
    <t>面试成绩（占50%）</t>
  </si>
  <si>
    <t>总成绩</t>
  </si>
  <si>
    <t>排名</t>
  </si>
  <si>
    <t>面试序号</t>
  </si>
  <si>
    <t>备注</t>
  </si>
  <si>
    <t>笔试成绩</t>
  </si>
  <si>
    <t>笔试折算分</t>
  </si>
  <si>
    <t>面试成绩</t>
  </si>
  <si>
    <t>面试折算分</t>
  </si>
  <si>
    <t>初中语文</t>
  </si>
  <si>
    <t>范素琴</t>
  </si>
  <si>
    <t>360781***552X</t>
  </si>
  <si>
    <t>185.5</t>
  </si>
  <si>
    <t>廖秋玲</t>
  </si>
  <si>
    <t>360735***0528</t>
  </si>
  <si>
    <t>181</t>
  </si>
  <si>
    <t>杨雅思</t>
  </si>
  <si>
    <t>360781***0029</t>
  </si>
  <si>
    <t>178</t>
  </si>
  <si>
    <t>李雪梅</t>
  </si>
  <si>
    <t>360781***5927</t>
  </si>
  <si>
    <t>179.5</t>
  </si>
  <si>
    <t>杨晴</t>
  </si>
  <si>
    <t>360781***1723</t>
  </si>
  <si>
    <t>171</t>
  </si>
  <si>
    <t>刘婷</t>
  </si>
  <si>
    <t>360781***5823</t>
  </si>
  <si>
    <t>172</t>
  </si>
  <si>
    <t>钟慧玲</t>
  </si>
  <si>
    <t>360781***0022</t>
  </si>
  <si>
    <t>161</t>
  </si>
  <si>
    <t>360781***3427</t>
  </si>
  <si>
    <t>165</t>
  </si>
  <si>
    <t>管春春</t>
  </si>
  <si>
    <t>360731***5345</t>
  </si>
  <si>
    <t>161.5</t>
  </si>
  <si>
    <t>郭园红</t>
  </si>
  <si>
    <t>360781***2048</t>
  </si>
  <si>
    <t>159.5</t>
  </si>
  <si>
    <t>杨凌芳</t>
  </si>
  <si>
    <t>360781***4723</t>
  </si>
  <si>
    <t>151</t>
  </si>
  <si>
    <t>刘路平</t>
  </si>
  <si>
    <t>360781***4761</t>
  </si>
  <si>
    <t>133.5</t>
  </si>
  <si>
    <t>钟孟池</t>
  </si>
  <si>
    <t>360781***004X</t>
  </si>
  <si>
    <t>143</t>
  </si>
  <si>
    <t>钟伟庭</t>
  </si>
  <si>
    <t>360781***3628</t>
  </si>
  <si>
    <t>155</t>
  </si>
  <si>
    <t>谢惠朱</t>
  </si>
  <si>
    <t>360781***5821</t>
  </si>
  <si>
    <t>王雅茹</t>
  </si>
  <si>
    <t>360730***1426</t>
  </si>
  <si>
    <t>138.5</t>
  </si>
  <si>
    <t>刘淦丽</t>
  </si>
  <si>
    <t>146</t>
  </si>
  <si>
    <t>陈姝婷</t>
  </si>
  <si>
    <t>360781***4722</t>
  </si>
  <si>
    <t>135</t>
  </si>
  <si>
    <t>张小妹</t>
  </si>
  <si>
    <t>360731***652X</t>
  </si>
  <si>
    <t>杨蕊萌</t>
  </si>
  <si>
    <t>360781***002X</t>
  </si>
  <si>
    <t>137</t>
  </si>
  <si>
    <t>缺考</t>
  </si>
  <si>
    <t>瑞金市2023年招聘教师总成绩（初中数学）</t>
  </si>
  <si>
    <t>初中数学</t>
  </si>
  <si>
    <t>王敏</t>
  </si>
  <si>
    <t>360425***3728</t>
  </si>
  <si>
    <t>190</t>
  </si>
  <si>
    <t>丁贝娅</t>
  </si>
  <si>
    <t>360781***4223</t>
  </si>
  <si>
    <t>176.5</t>
  </si>
  <si>
    <t>钟慧敏</t>
  </si>
  <si>
    <t>360781***3661</t>
  </si>
  <si>
    <t>182</t>
  </si>
  <si>
    <t>刘欣</t>
  </si>
  <si>
    <t>360781***3413</t>
  </si>
  <si>
    <t>190.5</t>
  </si>
  <si>
    <t>唐盈盈</t>
  </si>
  <si>
    <t>362427***642X</t>
  </si>
  <si>
    <t>167.5</t>
  </si>
  <si>
    <t>赖丽</t>
  </si>
  <si>
    <t>360735***3226</t>
  </si>
  <si>
    <t>172.5</t>
  </si>
  <si>
    <t>钟楚林</t>
  </si>
  <si>
    <t>360781***364X</t>
  </si>
  <si>
    <t>李文清</t>
  </si>
  <si>
    <t>360781***0045</t>
  </si>
  <si>
    <t>钟海兰</t>
  </si>
  <si>
    <t>360781***3641</t>
  </si>
  <si>
    <t>165.5</t>
  </si>
  <si>
    <t>钟荣</t>
  </si>
  <si>
    <t>360781***3632</t>
  </si>
  <si>
    <t>张凯</t>
  </si>
  <si>
    <t>360781***0040</t>
  </si>
  <si>
    <t>147</t>
  </si>
  <si>
    <t>葛春红</t>
  </si>
  <si>
    <t>360731***6586</t>
  </si>
  <si>
    <t>152.5</t>
  </si>
  <si>
    <t>朱亚晴</t>
  </si>
  <si>
    <t>360781***2029</t>
  </si>
  <si>
    <t>156</t>
  </si>
  <si>
    <t>李婷</t>
  </si>
  <si>
    <t>360781***2022</t>
  </si>
  <si>
    <t>148.5</t>
  </si>
  <si>
    <t>胡燕</t>
  </si>
  <si>
    <t>360781***0067</t>
  </si>
  <si>
    <t>132</t>
  </si>
  <si>
    <t>吴月美</t>
  </si>
  <si>
    <t>360731***8724</t>
  </si>
  <si>
    <t>127.5</t>
  </si>
  <si>
    <t>彭春玉</t>
  </si>
  <si>
    <t>360782***5424</t>
  </si>
  <si>
    <t>131</t>
  </si>
  <si>
    <t>卢艳</t>
  </si>
  <si>
    <t>360781***5525</t>
  </si>
  <si>
    <t>129.5</t>
  </si>
  <si>
    <t>杨钦云</t>
  </si>
  <si>
    <t>360781***0048</t>
  </si>
  <si>
    <t>126</t>
  </si>
  <si>
    <t>刘东毅</t>
  </si>
  <si>
    <t>362430***0015</t>
  </si>
  <si>
    <t>瑞金市2023年招聘教师总成绩（初中英语）</t>
  </si>
  <si>
    <t>初中英语</t>
  </si>
  <si>
    <t>黄云</t>
  </si>
  <si>
    <t>360725***2220</t>
  </si>
  <si>
    <t>187.5</t>
  </si>
  <si>
    <t>林平香</t>
  </si>
  <si>
    <t>360781***5841</t>
  </si>
  <si>
    <t>196.5</t>
  </si>
  <si>
    <t>方六女</t>
  </si>
  <si>
    <t>360731***4861</t>
  </si>
  <si>
    <t>186</t>
  </si>
  <si>
    <t>罗双</t>
  </si>
  <si>
    <t>360781***582X</t>
  </si>
  <si>
    <t>191.5</t>
  </si>
  <si>
    <t>钟芳丽</t>
  </si>
  <si>
    <t>360781***1029</t>
  </si>
  <si>
    <t>187</t>
  </si>
  <si>
    <t>刘婧</t>
  </si>
  <si>
    <t>360781***2926</t>
  </si>
  <si>
    <t>180.5</t>
  </si>
  <si>
    <t>曾佳敏</t>
  </si>
  <si>
    <t>360781***2945</t>
  </si>
  <si>
    <t>188</t>
  </si>
  <si>
    <t>邹淑梅</t>
  </si>
  <si>
    <t>360203***1024</t>
  </si>
  <si>
    <t>179</t>
  </si>
  <si>
    <t>毛洋燕</t>
  </si>
  <si>
    <t>360781***2628</t>
  </si>
  <si>
    <t>183.5</t>
  </si>
  <si>
    <t>刘丽芳</t>
  </si>
  <si>
    <t>360731***1809</t>
  </si>
  <si>
    <t>邱晓雯</t>
  </si>
  <si>
    <t>360781***0023</t>
  </si>
  <si>
    <t>熊黎之</t>
  </si>
  <si>
    <t>173</t>
  </si>
  <si>
    <t>余宏佳</t>
  </si>
  <si>
    <t>360725***3026</t>
  </si>
  <si>
    <t>廖绮欣</t>
  </si>
  <si>
    <t>360726***8627</t>
  </si>
  <si>
    <t>181.5</t>
  </si>
  <si>
    <t>谢玲</t>
  </si>
  <si>
    <t>178.5</t>
  </si>
  <si>
    <t>罗婷</t>
  </si>
  <si>
    <t>360781***5820</t>
  </si>
  <si>
    <t>173.5</t>
  </si>
  <si>
    <t>胡彩娇</t>
  </si>
  <si>
    <t>360731***1423</t>
  </si>
  <si>
    <t>170.5</t>
  </si>
  <si>
    <t>杨婷</t>
  </si>
  <si>
    <t>360781***2620</t>
  </si>
  <si>
    <t>169.5</t>
  </si>
  <si>
    <t>杨华英</t>
  </si>
  <si>
    <t>360731***6523</t>
  </si>
  <si>
    <t>171.5</t>
  </si>
  <si>
    <t>陈春梅</t>
  </si>
  <si>
    <t>360781***7043</t>
  </si>
  <si>
    <t>168</t>
  </si>
  <si>
    <t>瑞金市2023年招聘教师总成绩（初中物理）</t>
  </si>
  <si>
    <t>初中物理</t>
  </si>
  <si>
    <t>李雨馨</t>
  </si>
  <si>
    <t>360781***1022</t>
  </si>
  <si>
    <t>124</t>
  </si>
  <si>
    <t>许俊伟</t>
  </si>
  <si>
    <t>360781***201X</t>
  </si>
  <si>
    <t>126.5</t>
  </si>
  <si>
    <t>邹鹏</t>
  </si>
  <si>
    <t>360781***2014</t>
  </si>
  <si>
    <t>122</t>
  </si>
  <si>
    <t>瑞金市2023年招聘教师总成绩（初中化学）</t>
  </si>
  <si>
    <t>初中化学</t>
  </si>
  <si>
    <t>陈炜雄</t>
  </si>
  <si>
    <t>360735***3234</t>
  </si>
  <si>
    <t>瑞金市2023年招聘教师总成绩（初中生物）</t>
  </si>
  <si>
    <t>初中生物</t>
  </si>
  <si>
    <t>梁艺文</t>
  </si>
  <si>
    <t>360732***5114</t>
  </si>
  <si>
    <t>157</t>
  </si>
  <si>
    <t>调剂人员</t>
  </si>
  <si>
    <t>邓贤</t>
  </si>
  <si>
    <t>360781***1042</t>
  </si>
  <si>
    <t>130.5</t>
  </si>
  <si>
    <t>任媛媛</t>
  </si>
  <si>
    <t>532130***2128</t>
  </si>
  <si>
    <t>139</t>
  </si>
  <si>
    <t>瑞金市2023年招聘教师总成绩（初中道德与法治）</t>
  </si>
  <si>
    <t>初中道德与法治</t>
  </si>
  <si>
    <t>360781***204X</t>
  </si>
  <si>
    <t>207.5</t>
  </si>
  <si>
    <t>朱媛媛</t>
  </si>
  <si>
    <t>谢雪莉</t>
  </si>
  <si>
    <t>罗晨</t>
  </si>
  <si>
    <t>360730***5720</t>
  </si>
  <si>
    <t>155.5</t>
  </si>
  <si>
    <t>杨丽贞</t>
  </si>
  <si>
    <t>360781***5822</t>
  </si>
  <si>
    <t>唐禧霏</t>
  </si>
  <si>
    <t>360726***5623</t>
  </si>
  <si>
    <t>罗宝清</t>
  </si>
  <si>
    <t>360782***2228</t>
  </si>
  <si>
    <t>121.5</t>
  </si>
  <si>
    <t>瑞金市2023年招聘教师总成绩（初中历史）</t>
  </si>
  <si>
    <t>初中历史</t>
  </si>
  <si>
    <t>邓如雅</t>
  </si>
  <si>
    <t>360781***2946</t>
  </si>
  <si>
    <t>177</t>
  </si>
  <si>
    <t>蔡梦飞</t>
  </si>
  <si>
    <t>360724***0011</t>
  </si>
  <si>
    <t>164.5</t>
  </si>
  <si>
    <t>邓菲</t>
  </si>
  <si>
    <t>360735***0544</t>
  </si>
  <si>
    <t>163.5</t>
  </si>
  <si>
    <t>瑞金市2023年招聘教师总成绩（初中地理）</t>
  </si>
  <si>
    <t>初中地理</t>
  </si>
  <si>
    <t>刘泽颂</t>
  </si>
  <si>
    <t>360734***6823</t>
  </si>
  <si>
    <t>肖露</t>
  </si>
  <si>
    <t>360782***0824</t>
  </si>
  <si>
    <t>蔡飞杨</t>
  </si>
  <si>
    <t>360733***0027</t>
  </si>
  <si>
    <t>邓瑶</t>
  </si>
  <si>
    <t>360781***0027</t>
  </si>
  <si>
    <t>153.5</t>
  </si>
  <si>
    <t>张瑶</t>
  </si>
  <si>
    <t>360781***2925</t>
  </si>
  <si>
    <t>145</t>
  </si>
  <si>
    <t>瑞金市2023年招聘教师总成绩（初中音乐）</t>
  </si>
  <si>
    <t>笔试成绩（占40%）</t>
  </si>
  <si>
    <t>面试成绩（占60%）</t>
  </si>
  <si>
    <t>初中音乐</t>
  </si>
  <si>
    <t>杨威</t>
  </si>
  <si>
    <t>360781***0069</t>
  </si>
  <si>
    <t>杨旗</t>
  </si>
  <si>
    <t>360781***1028</t>
  </si>
  <si>
    <t>162.5</t>
  </si>
  <si>
    <t>陈丽华</t>
  </si>
  <si>
    <t>360733***8024</t>
  </si>
  <si>
    <t>193</t>
  </si>
  <si>
    <t>曾旋</t>
  </si>
  <si>
    <t>360781***0064</t>
  </si>
  <si>
    <t>陈莉芬</t>
  </si>
  <si>
    <t>360733***3622</t>
  </si>
  <si>
    <t>宋小美</t>
  </si>
  <si>
    <t>360733***272X</t>
  </si>
  <si>
    <t>瑞金市2023年招聘教师总成绩（初中体育）</t>
  </si>
  <si>
    <t>初中体育</t>
  </si>
  <si>
    <t>胡鹏</t>
  </si>
  <si>
    <t>360781***1712</t>
  </si>
  <si>
    <t>184</t>
  </si>
  <si>
    <t>肖良坤</t>
  </si>
  <si>
    <t>360731***7656</t>
  </si>
  <si>
    <t>193.5</t>
  </si>
  <si>
    <t>李思锐</t>
  </si>
  <si>
    <t>360781***1717</t>
  </si>
  <si>
    <t>195</t>
  </si>
  <si>
    <t>钟海宁</t>
  </si>
  <si>
    <t>360725***0014</t>
  </si>
  <si>
    <t>160</t>
  </si>
  <si>
    <t>赖雯瑶</t>
  </si>
  <si>
    <t>152</t>
  </si>
  <si>
    <t>邱粮昌</t>
  </si>
  <si>
    <t>360781***1718</t>
  </si>
  <si>
    <t>145.5</t>
  </si>
  <si>
    <t>毛俊俊</t>
  </si>
  <si>
    <t>360781***423X</t>
  </si>
  <si>
    <t>166.5</t>
  </si>
  <si>
    <t>黄丽</t>
  </si>
  <si>
    <t>360734***2426</t>
  </si>
  <si>
    <t>刘艳山</t>
  </si>
  <si>
    <t>360781***1011</t>
  </si>
  <si>
    <t>邱美田</t>
  </si>
  <si>
    <t>360735***0025</t>
  </si>
  <si>
    <t>128.5</t>
  </si>
  <si>
    <t>肖剑</t>
  </si>
  <si>
    <t>360733***4116</t>
  </si>
  <si>
    <t>钟跃俊</t>
  </si>
  <si>
    <t>360781***3657</t>
  </si>
  <si>
    <t>136</t>
  </si>
  <si>
    <t>钟梦婷</t>
  </si>
  <si>
    <t>360781***362X</t>
  </si>
  <si>
    <t>128</t>
  </si>
  <si>
    <t>刘昌金</t>
  </si>
  <si>
    <t>360781***3615</t>
  </si>
  <si>
    <t>陈华香</t>
  </si>
  <si>
    <t>360781***7022</t>
  </si>
  <si>
    <t>蔡伟平</t>
  </si>
  <si>
    <t>360781***6337</t>
  </si>
  <si>
    <t>瑞金市2023年招聘教师总成绩（初中美术）</t>
  </si>
  <si>
    <t>初中美术</t>
  </si>
  <si>
    <t>刘林林</t>
  </si>
  <si>
    <t>360781***4287</t>
  </si>
  <si>
    <t>184.5</t>
  </si>
  <si>
    <t>梁琳英</t>
  </si>
  <si>
    <t>360781***4226</t>
  </si>
  <si>
    <t>刘文强</t>
  </si>
  <si>
    <t>360781***3610</t>
  </si>
  <si>
    <t>钟欢</t>
  </si>
  <si>
    <t>谢路林</t>
  </si>
  <si>
    <t>360781***1020</t>
  </si>
  <si>
    <t>刘瑶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</si>
</sst>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/>
    </xf>
    <xf numFmtId="49" fontId="46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pane ySplit="3" topLeftCell="A4" activePane="bottomLeft" state="frozen"/>
      <selection pane="bottomLeft" activeCell="D26" sqref="D2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  <col min="13" max="13" width="28.625" style="0" customWidth="1"/>
  </cols>
  <sheetData>
    <row r="1" spans="1:12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16.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1</v>
      </c>
      <c r="B4" s="9" t="s">
        <v>15</v>
      </c>
      <c r="C4" s="9" t="s">
        <v>16</v>
      </c>
      <c r="D4" s="10" t="s">
        <v>17</v>
      </c>
      <c r="E4" s="11" t="s">
        <v>18</v>
      </c>
      <c r="F4" s="8">
        <f aca="true" t="shared" si="0" ref="F4:F23">E4*0.2</f>
        <v>37.1</v>
      </c>
      <c r="G4" s="8">
        <v>84.3</v>
      </c>
      <c r="H4" s="8">
        <f aca="true" t="shared" si="1" ref="H4:H23">G4*0.5</f>
        <v>42.15</v>
      </c>
      <c r="I4" s="8">
        <f aca="true" t="shared" si="2" ref="I4:I23">F4+H4</f>
        <v>79.25</v>
      </c>
      <c r="J4" s="13">
        <f>_xlfn.RANK.EQ(I4,$I$4:$I$70,0)</f>
        <v>1</v>
      </c>
      <c r="K4" s="9">
        <v>18</v>
      </c>
      <c r="L4" s="10"/>
    </row>
    <row r="5" spans="1:12" s="2" customFormat="1" ht="18" customHeight="1">
      <c r="A5" s="8">
        <v>2</v>
      </c>
      <c r="B5" s="9" t="s">
        <v>15</v>
      </c>
      <c r="C5" s="9" t="s">
        <v>19</v>
      </c>
      <c r="D5" s="10" t="s">
        <v>20</v>
      </c>
      <c r="E5" s="11" t="s">
        <v>21</v>
      </c>
      <c r="F5" s="8">
        <f t="shared" si="0"/>
        <v>36.2</v>
      </c>
      <c r="G5" s="8">
        <v>83.6</v>
      </c>
      <c r="H5" s="8">
        <f t="shared" si="1"/>
        <v>41.8</v>
      </c>
      <c r="I5" s="8">
        <f t="shared" si="2"/>
        <v>78</v>
      </c>
      <c r="J5" s="13">
        <f>_xlfn.RANK.EQ(I5,$I$4:$I$70,0)</f>
        <v>2</v>
      </c>
      <c r="K5" s="9">
        <v>9</v>
      </c>
      <c r="L5" s="10"/>
    </row>
    <row r="6" spans="1:12" s="2" customFormat="1" ht="18" customHeight="1">
      <c r="A6" s="8">
        <v>4</v>
      </c>
      <c r="B6" s="9" t="s">
        <v>15</v>
      </c>
      <c r="C6" s="9" t="s">
        <v>22</v>
      </c>
      <c r="D6" s="12" t="s">
        <v>23</v>
      </c>
      <c r="E6" s="11" t="s">
        <v>24</v>
      </c>
      <c r="F6" s="8">
        <f t="shared" si="0"/>
        <v>35.6</v>
      </c>
      <c r="G6" s="8">
        <v>84.03</v>
      </c>
      <c r="H6" s="8">
        <f t="shared" si="1"/>
        <v>42.015</v>
      </c>
      <c r="I6" s="8">
        <f t="shared" si="2"/>
        <v>77.61500000000001</v>
      </c>
      <c r="J6" s="13">
        <f>_xlfn.RANK.EQ(I6,$I$4:$I$70,0)</f>
        <v>3</v>
      </c>
      <c r="K6" s="9">
        <v>20</v>
      </c>
      <c r="L6" s="12"/>
    </row>
    <row r="7" spans="1:12" s="3" customFormat="1" ht="18" customHeight="1">
      <c r="A7" s="8">
        <v>3</v>
      </c>
      <c r="B7" s="9" t="s">
        <v>15</v>
      </c>
      <c r="C7" s="35" t="s">
        <v>25</v>
      </c>
      <c r="D7" s="10" t="s">
        <v>26</v>
      </c>
      <c r="E7" s="11" t="s">
        <v>27</v>
      </c>
      <c r="F7" s="8">
        <f t="shared" si="0"/>
        <v>35.9</v>
      </c>
      <c r="G7" s="8">
        <v>83.03</v>
      </c>
      <c r="H7" s="8">
        <f t="shared" si="1"/>
        <v>41.515</v>
      </c>
      <c r="I7" s="8">
        <f t="shared" si="2"/>
        <v>77.41499999999999</v>
      </c>
      <c r="J7" s="13">
        <f>_xlfn.RANK.EQ(I7,$I$4:$I$70,0)</f>
        <v>4</v>
      </c>
      <c r="K7" s="9">
        <v>25</v>
      </c>
      <c r="L7" s="10"/>
    </row>
    <row r="8" spans="1:12" s="3" customFormat="1" ht="18" customHeight="1">
      <c r="A8" s="8">
        <v>6</v>
      </c>
      <c r="B8" s="9" t="s">
        <v>15</v>
      </c>
      <c r="C8" s="18" t="s">
        <v>28</v>
      </c>
      <c r="D8" s="12" t="s">
        <v>29</v>
      </c>
      <c r="E8" s="11" t="s">
        <v>30</v>
      </c>
      <c r="F8" s="8">
        <f t="shared" si="0"/>
        <v>34.2</v>
      </c>
      <c r="G8" s="8">
        <v>85.73</v>
      </c>
      <c r="H8" s="8">
        <f t="shared" si="1"/>
        <v>42.865</v>
      </c>
      <c r="I8" s="8">
        <f t="shared" si="2"/>
        <v>77.065</v>
      </c>
      <c r="J8" s="13">
        <f>_xlfn.RANK.EQ(I8,$I$4:$I$70,0)</f>
        <v>5</v>
      </c>
      <c r="K8" s="36">
        <v>11</v>
      </c>
      <c r="L8" s="12"/>
    </row>
    <row r="9" spans="1:12" s="3" customFormat="1" ht="18" customHeight="1">
      <c r="A9" s="8">
        <v>5</v>
      </c>
      <c r="B9" s="9" t="s">
        <v>15</v>
      </c>
      <c r="C9" s="35" t="s">
        <v>31</v>
      </c>
      <c r="D9" s="12" t="s">
        <v>32</v>
      </c>
      <c r="E9" s="11" t="s">
        <v>33</v>
      </c>
      <c r="F9" s="8">
        <f t="shared" si="0"/>
        <v>34.4</v>
      </c>
      <c r="G9" s="8">
        <v>84.93</v>
      </c>
      <c r="H9" s="8">
        <f t="shared" si="1"/>
        <v>42.465</v>
      </c>
      <c r="I9" s="8">
        <f t="shared" si="2"/>
        <v>76.86500000000001</v>
      </c>
      <c r="J9" s="13">
        <f>_xlfn.RANK.EQ(I9,$I$4:$I$70,0)</f>
        <v>6</v>
      </c>
      <c r="K9" s="9">
        <v>19</v>
      </c>
      <c r="L9" s="12"/>
    </row>
    <row r="10" spans="1:12" s="3" customFormat="1" ht="18" customHeight="1">
      <c r="A10" s="8">
        <v>9</v>
      </c>
      <c r="B10" s="9" t="s">
        <v>15</v>
      </c>
      <c r="C10" s="35" t="s">
        <v>34</v>
      </c>
      <c r="D10" s="12" t="s">
        <v>35</v>
      </c>
      <c r="E10" s="11" t="s">
        <v>36</v>
      </c>
      <c r="F10" s="8">
        <f t="shared" si="0"/>
        <v>32.2</v>
      </c>
      <c r="G10" s="8">
        <v>85.93</v>
      </c>
      <c r="H10" s="8">
        <f t="shared" si="1"/>
        <v>42.965</v>
      </c>
      <c r="I10" s="8">
        <f t="shared" si="2"/>
        <v>75.165</v>
      </c>
      <c r="J10" s="13">
        <f>_xlfn.RANK.EQ(I10,$I$4:$I$70,0)</f>
        <v>7</v>
      </c>
      <c r="K10" s="9">
        <v>21</v>
      </c>
      <c r="L10" s="12"/>
    </row>
    <row r="11" spans="1:12" s="3" customFormat="1" ht="18" customHeight="1">
      <c r="A11" s="8">
        <v>7</v>
      </c>
      <c r="B11" s="9" t="s">
        <v>15</v>
      </c>
      <c r="C11" s="18" t="s">
        <v>28</v>
      </c>
      <c r="D11" s="12" t="s">
        <v>37</v>
      </c>
      <c r="E11" s="11" t="s">
        <v>38</v>
      </c>
      <c r="F11" s="8">
        <f t="shared" si="0"/>
        <v>33</v>
      </c>
      <c r="G11" s="8">
        <v>81.7</v>
      </c>
      <c r="H11" s="8">
        <f t="shared" si="1"/>
        <v>40.85</v>
      </c>
      <c r="I11" s="8">
        <f t="shared" si="2"/>
        <v>73.85</v>
      </c>
      <c r="J11" s="13">
        <f>_xlfn.RANK.EQ(I11,$I$4:$I$70,0)</f>
        <v>8</v>
      </c>
      <c r="K11" s="36">
        <v>12</v>
      </c>
      <c r="L11" s="12"/>
    </row>
    <row r="12" spans="1:12" s="3" customFormat="1" ht="18" customHeight="1">
      <c r="A12" s="8">
        <v>8</v>
      </c>
      <c r="B12" s="9" t="s">
        <v>15</v>
      </c>
      <c r="C12" s="9" t="s">
        <v>39</v>
      </c>
      <c r="D12" s="12" t="s">
        <v>40</v>
      </c>
      <c r="E12" s="11" t="s">
        <v>41</v>
      </c>
      <c r="F12" s="8">
        <f t="shared" si="0"/>
        <v>32.300000000000004</v>
      </c>
      <c r="G12" s="8">
        <v>82.23</v>
      </c>
      <c r="H12" s="8">
        <f t="shared" si="1"/>
        <v>41.115</v>
      </c>
      <c r="I12" s="8">
        <f t="shared" si="2"/>
        <v>73.415</v>
      </c>
      <c r="J12" s="13">
        <f>_xlfn.RANK.EQ(I12,$I$4:$I$70,0)</f>
        <v>9</v>
      </c>
      <c r="K12" s="9">
        <v>13</v>
      </c>
      <c r="L12" s="12"/>
    </row>
    <row r="13" spans="1:12" s="3" customFormat="1" ht="18" customHeight="1">
      <c r="A13" s="8">
        <v>10</v>
      </c>
      <c r="B13" s="9" t="s">
        <v>15</v>
      </c>
      <c r="C13" s="9" t="s">
        <v>42</v>
      </c>
      <c r="D13" s="12" t="s">
        <v>43</v>
      </c>
      <c r="E13" s="11" t="s">
        <v>44</v>
      </c>
      <c r="F13" s="8">
        <f t="shared" si="0"/>
        <v>31.900000000000002</v>
      </c>
      <c r="G13" s="8">
        <v>79.77</v>
      </c>
      <c r="H13" s="8">
        <f t="shared" si="1"/>
        <v>39.885</v>
      </c>
      <c r="I13" s="8">
        <f t="shared" si="2"/>
        <v>71.785</v>
      </c>
      <c r="J13" s="13">
        <f>_xlfn.RANK.EQ(I13,$I$4:$I$70,0)</f>
        <v>10</v>
      </c>
      <c r="K13" s="9">
        <v>8</v>
      </c>
      <c r="L13" s="12"/>
    </row>
    <row r="14" spans="1:12" s="3" customFormat="1" ht="18" customHeight="1">
      <c r="A14" s="8">
        <v>12</v>
      </c>
      <c r="B14" s="9" t="s">
        <v>15</v>
      </c>
      <c r="C14" s="9" t="s">
        <v>45</v>
      </c>
      <c r="D14" s="12" t="s">
        <v>46</v>
      </c>
      <c r="E14" s="11" t="s">
        <v>47</v>
      </c>
      <c r="F14" s="8">
        <f t="shared" si="0"/>
        <v>30.200000000000003</v>
      </c>
      <c r="G14" s="8">
        <v>80.43</v>
      </c>
      <c r="H14" s="8">
        <f t="shared" si="1"/>
        <v>40.215</v>
      </c>
      <c r="I14" s="8">
        <f t="shared" si="2"/>
        <v>70.415</v>
      </c>
      <c r="J14" s="13">
        <f>_xlfn.RANK.EQ(I14,$I$4:$I$70,0)</f>
        <v>11</v>
      </c>
      <c r="K14" s="9">
        <v>14</v>
      </c>
      <c r="L14" s="12"/>
    </row>
    <row r="15" spans="1:12" s="3" customFormat="1" ht="18" customHeight="1">
      <c r="A15" s="8">
        <v>19</v>
      </c>
      <c r="B15" s="9" t="s">
        <v>15</v>
      </c>
      <c r="C15" s="9" t="s">
        <v>48</v>
      </c>
      <c r="D15" s="16" t="s">
        <v>49</v>
      </c>
      <c r="E15" s="15" t="s">
        <v>50</v>
      </c>
      <c r="F15" s="8">
        <f t="shared" si="0"/>
        <v>26.700000000000003</v>
      </c>
      <c r="G15" s="8">
        <v>85.61</v>
      </c>
      <c r="H15" s="8">
        <f t="shared" si="1"/>
        <v>42.805</v>
      </c>
      <c r="I15" s="8">
        <f t="shared" si="2"/>
        <v>69.505</v>
      </c>
      <c r="J15" s="13">
        <f>_xlfn.RANK.EQ(I15,$I$4:$I$70,0)</f>
        <v>12</v>
      </c>
      <c r="K15" s="9">
        <v>7</v>
      </c>
      <c r="L15" s="21"/>
    </row>
    <row r="16" spans="1:12" ht="18" customHeight="1">
      <c r="A16" s="8">
        <v>14</v>
      </c>
      <c r="B16" s="9" t="s">
        <v>15</v>
      </c>
      <c r="C16" s="9" t="s">
        <v>51</v>
      </c>
      <c r="D16" s="16" t="s">
        <v>52</v>
      </c>
      <c r="E16" s="11" t="s">
        <v>53</v>
      </c>
      <c r="F16" s="8">
        <f t="shared" si="0"/>
        <v>28.6</v>
      </c>
      <c r="G16" s="8">
        <v>81.13</v>
      </c>
      <c r="H16" s="8">
        <f t="shared" si="1"/>
        <v>40.565</v>
      </c>
      <c r="I16" s="8">
        <f t="shared" si="2"/>
        <v>69.16499999999999</v>
      </c>
      <c r="J16" s="13">
        <f>_xlfn.RANK.EQ(I16,$I$4:$I$70,0)</f>
        <v>13</v>
      </c>
      <c r="K16" s="9">
        <v>16</v>
      </c>
      <c r="L16" s="21"/>
    </row>
    <row r="17" spans="1:12" ht="18" customHeight="1">
      <c r="A17" s="8">
        <v>11</v>
      </c>
      <c r="B17" s="9" t="s">
        <v>15</v>
      </c>
      <c r="C17" s="9" t="s">
        <v>54</v>
      </c>
      <c r="D17" s="12" t="s">
        <v>55</v>
      </c>
      <c r="E17" s="11" t="s">
        <v>56</v>
      </c>
      <c r="F17" s="8">
        <f t="shared" si="0"/>
        <v>31</v>
      </c>
      <c r="G17" s="8">
        <v>75.8</v>
      </c>
      <c r="H17" s="8">
        <f t="shared" si="1"/>
        <v>37.9</v>
      </c>
      <c r="I17" s="8">
        <f t="shared" si="2"/>
        <v>68.9</v>
      </c>
      <c r="J17" s="13">
        <f>_xlfn.RANK.EQ(I17,$I$4:$I$70,0)</f>
        <v>14</v>
      </c>
      <c r="K17" s="9">
        <v>17</v>
      </c>
      <c r="L17" s="12"/>
    </row>
    <row r="18" spans="1:12" ht="18" customHeight="1">
      <c r="A18" s="8">
        <v>20</v>
      </c>
      <c r="B18" s="9" t="s">
        <v>15</v>
      </c>
      <c r="C18" s="9" t="s">
        <v>57</v>
      </c>
      <c r="D18" s="16" t="s">
        <v>58</v>
      </c>
      <c r="E18" s="15" t="s">
        <v>50</v>
      </c>
      <c r="F18" s="8">
        <f t="shared" si="0"/>
        <v>26.700000000000003</v>
      </c>
      <c r="G18" s="8">
        <v>82.47</v>
      </c>
      <c r="H18" s="8">
        <f t="shared" si="1"/>
        <v>41.235</v>
      </c>
      <c r="I18" s="8">
        <f t="shared" si="2"/>
        <v>67.935</v>
      </c>
      <c r="J18" s="13">
        <f>_xlfn.RANK.EQ(I18,$I$4:$I$70,0)</f>
        <v>15</v>
      </c>
      <c r="K18" s="9">
        <v>22</v>
      </c>
      <c r="L18" s="21"/>
    </row>
    <row r="19" spans="1:12" ht="18" customHeight="1">
      <c r="A19" s="8">
        <v>15</v>
      </c>
      <c r="B19" s="9" t="s">
        <v>15</v>
      </c>
      <c r="C19" s="9" t="s">
        <v>59</v>
      </c>
      <c r="D19" s="16" t="s">
        <v>60</v>
      </c>
      <c r="E19" s="11" t="s">
        <v>61</v>
      </c>
      <c r="F19" s="8">
        <f t="shared" si="0"/>
        <v>27.700000000000003</v>
      </c>
      <c r="G19" s="8">
        <v>77.27</v>
      </c>
      <c r="H19" s="8">
        <f t="shared" si="1"/>
        <v>38.635</v>
      </c>
      <c r="I19" s="8">
        <f t="shared" si="2"/>
        <v>66.33500000000001</v>
      </c>
      <c r="J19" s="13">
        <f>_xlfn.RANK.EQ(I19,$I$4:$I$70,0)</f>
        <v>16</v>
      </c>
      <c r="K19" s="9">
        <v>24</v>
      </c>
      <c r="L19" s="21"/>
    </row>
    <row r="20" spans="1:12" ht="18" customHeight="1">
      <c r="A20" s="8">
        <v>13</v>
      </c>
      <c r="B20" s="9" t="s">
        <v>15</v>
      </c>
      <c r="C20" s="9" t="s">
        <v>62</v>
      </c>
      <c r="D20" s="16" t="s">
        <v>55</v>
      </c>
      <c r="E20" s="11" t="s">
        <v>63</v>
      </c>
      <c r="F20" s="8">
        <f t="shared" si="0"/>
        <v>29.200000000000003</v>
      </c>
      <c r="G20" s="8">
        <v>74.1</v>
      </c>
      <c r="H20" s="8">
        <f t="shared" si="1"/>
        <v>37.05</v>
      </c>
      <c r="I20" s="8">
        <f t="shared" si="2"/>
        <v>66.25</v>
      </c>
      <c r="J20" s="13">
        <f>_xlfn.RANK.EQ(I20,$I$4:$I$70,0)</f>
        <v>17</v>
      </c>
      <c r="K20" s="9">
        <v>23</v>
      </c>
      <c r="L20" s="21"/>
    </row>
    <row r="21" spans="1:12" ht="18" customHeight="1">
      <c r="A21" s="8">
        <v>17</v>
      </c>
      <c r="B21" s="9" t="s">
        <v>15</v>
      </c>
      <c r="C21" s="9" t="s">
        <v>64</v>
      </c>
      <c r="D21" s="16" t="s">
        <v>65</v>
      </c>
      <c r="E21" s="15" t="s">
        <v>66</v>
      </c>
      <c r="F21" s="8">
        <f t="shared" si="0"/>
        <v>27</v>
      </c>
      <c r="G21" s="8">
        <v>78.13</v>
      </c>
      <c r="H21" s="8">
        <f t="shared" si="1"/>
        <v>39.065</v>
      </c>
      <c r="I21" s="8">
        <f t="shared" si="2"/>
        <v>66.065</v>
      </c>
      <c r="J21" s="13">
        <f>_xlfn.RANK.EQ(I21,$I$4:$I$70,0)</f>
        <v>18</v>
      </c>
      <c r="K21" s="9">
        <v>10</v>
      </c>
      <c r="L21" s="21"/>
    </row>
    <row r="22" spans="1:12" ht="18" customHeight="1">
      <c r="A22" s="8">
        <v>18</v>
      </c>
      <c r="B22" s="9" t="s">
        <v>15</v>
      </c>
      <c r="C22" s="9" t="s">
        <v>67</v>
      </c>
      <c r="D22" s="16" t="s">
        <v>68</v>
      </c>
      <c r="E22" s="15" t="s">
        <v>50</v>
      </c>
      <c r="F22" s="8">
        <f t="shared" si="0"/>
        <v>26.700000000000003</v>
      </c>
      <c r="G22" s="8">
        <v>75.33</v>
      </c>
      <c r="H22" s="8">
        <f t="shared" si="1"/>
        <v>37.665</v>
      </c>
      <c r="I22" s="8">
        <f t="shared" si="2"/>
        <v>64.36500000000001</v>
      </c>
      <c r="J22" s="13">
        <f>_xlfn.RANK.EQ(I22,$I$4:$I$70,0)</f>
        <v>19</v>
      </c>
      <c r="K22" s="9">
        <v>15</v>
      </c>
      <c r="L22" s="21"/>
    </row>
    <row r="23" spans="1:13" s="14" customFormat="1" ht="18" customHeight="1">
      <c r="A23" s="17">
        <v>16</v>
      </c>
      <c r="B23" s="18" t="s">
        <v>15</v>
      </c>
      <c r="C23" s="18" t="s">
        <v>69</v>
      </c>
      <c r="D23" s="19" t="s">
        <v>70</v>
      </c>
      <c r="E23" s="11" t="s">
        <v>71</v>
      </c>
      <c r="F23" s="17">
        <f t="shared" si="0"/>
        <v>27.400000000000002</v>
      </c>
      <c r="G23" s="17"/>
      <c r="H23" s="17">
        <f t="shared" si="1"/>
        <v>0</v>
      </c>
      <c r="I23" s="17">
        <f t="shared" si="2"/>
        <v>27.400000000000002</v>
      </c>
      <c r="J23" s="32"/>
      <c r="K23" s="18" t="s">
        <v>72</v>
      </c>
      <c r="L23" s="23"/>
      <c r="M23" s="24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23">
    <cfRule type="expression" priority="1" dxfId="0" stopIfTrue="1">
      <formula>AND(COUNTIF($E$23,E23)&gt;1,NOT(ISBLANK(E23)))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40" zoomScaleNormal="140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  <col min="13" max="13" width="24.375" style="0" customWidth="1"/>
  </cols>
  <sheetData>
    <row r="1" spans="1:12" ht="22.5" customHeight="1">
      <c r="A1" s="5" t="s">
        <v>256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257</v>
      </c>
      <c r="F2" s="6"/>
      <c r="G2" s="7" t="s">
        <v>258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27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2</v>
      </c>
      <c r="B4" s="9" t="s">
        <v>259</v>
      </c>
      <c r="C4" s="9" t="s">
        <v>260</v>
      </c>
      <c r="D4" s="10" t="s">
        <v>261</v>
      </c>
      <c r="E4" s="11" t="s">
        <v>135</v>
      </c>
      <c r="F4" s="8">
        <f aca="true" t="shared" si="0" ref="F4:F9">E4*0.16</f>
        <v>30</v>
      </c>
      <c r="G4" s="8">
        <v>85.83</v>
      </c>
      <c r="H4" s="8">
        <f aca="true" t="shared" si="1" ref="H4:H9">G4*0.6</f>
        <v>51.498</v>
      </c>
      <c r="I4" s="8">
        <f aca="true" t="shared" si="2" ref="I4:I9">F4+H4</f>
        <v>81.49799999999999</v>
      </c>
      <c r="J4" s="13">
        <f>_xlfn.RANK.EQ(I4,$I$4:$I$54,0)</f>
        <v>1</v>
      </c>
      <c r="K4" s="8">
        <v>5</v>
      </c>
      <c r="L4" s="10"/>
    </row>
    <row r="5" spans="1:12" s="2" customFormat="1" ht="18" customHeight="1">
      <c r="A5" s="8">
        <v>5</v>
      </c>
      <c r="B5" s="9" t="s">
        <v>259</v>
      </c>
      <c r="C5" s="9" t="s">
        <v>262</v>
      </c>
      <c r="D5" s="12" t="s">
        <v>263</v>
      </c>
      <c r="E5" s="11" t="s">
        <v>264</v>
      </c>
      <c r="F5" s="8">
        <f t="shared" si="0"/>
        <v>26</v>
      </c>
      <c r="G5" s="8">
        <v>88.95</v>
      </c>
      <c r="H5" s="8">
        <f t="shared" si="1"/>
        <v>53.37</v>
      </c>
      <c r="I5" s="8">
        <f t="shared" si="2"/>
        <v>79.37</v>
      </c>
      <c r="J5" s="13">
        <f>_xlfn.RANK.EQ(I5,$I$4:$I$54,0)</f>
        <v>2</v>
      </c>
      <c r="K5" s="8">
        <v>3</v>
      </c>
      <c r="L5" s="12"/>
    </row>
    <row r="6" spans="1:12" s="2" customFormat="1" ht="18" customHeight="1">
      <c r="A6" s="8">
        <v>1</v>
      </c>
      <c r="B6" s="9" t="s">
        <v>259</v>
      </c>
      <c r="C6" s="9" t="s">
        <v>265</v>
      </c>
      <c r="D6" s="10" t="s">
        <v>266</v>
      </c>
      <c r="E6" s="11" t="s">
        <v>267</v>
      </c>
      <c r="F6" s="8">
        <f t="shared" si="0"/>
        <v>30.88</v>
      </c>
      <c r="G6" s="8">
        <v>79.13</v>
      </c>
      <c r="H6" s="8">
        <f t="shared" si="1"/>
        <v>47.477999999999994</v>
      </c>
      <c r="I6" s="8">
        <f t="shared" si="2"/>
        <v>78.35799999999999</v>
      </c>
      <c r="J6" s="13">
        <f>_xlfn.RANK.EQ(I6,$I$4:$I$54,0)</f>
        <v>3</v>
      </c>
      <c r="K6" s="8">
        <v>1</v>
      </c>
      <c r="L6" s="10"/>
    </row>
    <row r="7" spans="1:12" s="3" customFormat="1" ht="18" customHeight="1">
      <c r="A7" s="8">
        <v>3</v>
      </c>
      <c r="B7" s="9" t="s">
        <v>259</v>
      </c>
      <c r="C7" s="9" t="s">
        <v>268</v>
      </c>
      <c r="D7" s="10" t="s">
        <v>269</v>
      </c>
      <c r="E7" s="11" t="s">
        <v>18</v>
      </c>
      <c r="F7" s="8">
        <f t="shared" si="0"/>
        <v>29.68</v>
      </c>
      <c r="G7" s="8">
        <v>81.12</v>
      </c>
      <c r="H7" s="8">
        <f t="shared" si="1"/>
        <v>48.672000000000004</v>
      </c>
      <c r="I7" s="8">
        <f t="shared" si="2"/>
        <v>78.352</v>
      </c>
      <c r="J7" s="13">
        <f>_xlfn.RANK.EQ(I7,$I$4:$I$54,0)</f>
        <v>4</v>
      </c>
      <c r="K7" s="8">
        <v>6</v>
      </c>
      <c r="L7" s="10"/>
    </row>
    <row r="8" spans="1:12" s="3" customFormat="1" ht="18" customHeight="1">
      <c r="A8" s="8">
        <v>4</v>
      </c>
      <c r="B8" s="9" t="s">
        <v>259</v>
      </c>
      <c r="C8" s="9" t="s">
        <v>270</v>
      </c>
      <c r="D8" s="12" t="s">
        <v>271</v>
      </c>
      <c r="E8" s="11" t="s">
        <v>184</v>
      </c>
      <c r="F8" s="8">
        <f t="shared" si="0"/>
        <v>27.44</v>
      </c>
      <c r="G8" s="8">
        <v>84.54</v>
      </c>
      <c r="H8" s="8">
        <f t="shared" si="1"/>
        <v>50.724000000000004</v>
      </c>
      <c r="I8" s="8">
        <f t="shared" si="2"/>
        <v>78.164</v>
      </c>
      <c r="J8" s="13">
        <f>_xlfn.RANK.EQ(I8,$I$4:$I$54,0)</f>
        <v>5</v>
      </c>
      <c r="K8" s="8">
        <v>2</v>
      </c>
      <c r="L8" s="12"/>
    </row>
    <row r="9" spans="1:12" s="3" customFormat="1" ht="18" customHeight="1">
      <c r="A9" s="8">
        <v>6</v>
      </c>
      <c r="B9" s="9" t="s">
        <v>259</v>
      </c>
      <c r="C9" s="9" t="s">
        <v>272</v>
      </c>
      <c r="D9" s="12" t="s">
        <v>273</v>
      </c>
      <c r="E9" s="11" t="s">
        <v>41</v>
      </c>
      <c r="F9" s="8">
        <f t="shared" si="0"/>
        <v>25.84</v>
      </c>
      <c r="G9" s="8">
        <v>77.61</v>
      </c>
      <c r="H9" s="8">
        <f t="shared" si="1"/>
        <v>46.565999999999995</v>
      </c>
      <c r="I9" s="8">
        <f t="shared" si="2"/>
        <v>72.40599999999999</v>
      </c>
      <c r="J9" s="13">
        <f>_xlfn.RANK.EQ(I9,$I$4:$I$54,0)</f>
        <v>6</v>
      </c>
      <c r="K9" s="8">
        <v>4</v>
      </c>
      <c r="L9" s="12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:E9">
    <cfRule type="expression" priority="1" dxfId="0" stopIfTrue="1">
      <formula>AND(COUNTIF($E$4:$E$9,E4)&gt;1,NOT(ISBLANK(E4)))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="144" zoomScaleNormal="144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  <col min="13" max="13" width="24.125" style="0" customWidth="1"/>
  </cols>
  <sheetData>
    <row r="1" spans="1:12" ht="22.5" customHeight="1">
      <c r="A1" s="5" t="s">
        <v>274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257</v>
      </c>
      <c r="F2" s="6"/>
      <c r="G2" s="7" t="s">
        <v>258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16.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3</v>
      </c>
      <c r="B4" s="9" t="s">
        <v>275</v>
      </c>
      <c r="C4" s="9" t="s">
        <v>276</v>
      </c>
      <c r="D4" s="10" t="s">
        <v>277</v>
      </c>
      <c r="E4" s="11" t="s">
        <v>278</v>
      </c>
      <c r="F4" s="8">
        <f aca="true" t="shared" si="0" ref="F4:F19">E4*0.16</f>
        <v>29.44</v>
      </c>
      <c r="G4" s="8">
        <v>87.2</v>
      </c>
      <c r="H4" s="8">
        <f aca="true" t="shared" si="1" ref="H4:H19">G4*0.6</f>
        <v>52.32</v>
      </c>
      <c r="I4" s="8">
        <f aca="true" t="shared" si="2" ref="I4:I19">F4+H4</f>
        <v>81.76</v>
      </c>
      <c r="J4" s="13">
        <f>_xlfn.RANK.EQ(I4,$I$4:$I$64,0)</f>
        <v>1</v>
      </c>
      <c r="K4" s="8">
        <v>13</v>
      </c>
      <c r="L4" s="10"/>
    </row>
    <row r="5" spans="1:12" s="2" customFormat="1" ht="18" customHeight="1">
      <c r="A5" s="8">
        <v>2</v>
      </c>
      <c r="B5" s="9" t="s">
        <v>275</v>
      </c>
      <c r="C5" s="9" t="s">
        <v>279</v>
      </c>
      <c r="D5" s="10" t="s">
        <v>280</v>
      </c>
      <c r="E5" s="11" t="s">
        <v>281</v>
      </c>
      <c r="F5" s="8">
        <f t="shared" si="0"/>
        <v>30.96</v>
      </c>
      <c r="G5" s="8">
        <v>83.13</v>
      </c>
      <c r="H5" s="8">
        <f t="shared" si="1"/>
        <v>49.87799999999999</v>
      </c>
      <c r="I5" s="8">
        <f t="shared" si="2"/>
        <v>80.838</v>
      </c>
      <c r="J5" s="13">
        <f>_xlfn.RANK.EQ(I5,$I$4:$I$64,0)</f>
        <v>2</v>
      </c>
      <c r="K5" s="8">
        <v>18</v>
      </c>
      <c r="L5" s="10"/>
    </row>
    <row r="6" spans="1:12" s="2" customFormat="1" ht="18" customHeight="1">
      <c r="A6" s="8">
        <v>1</v>
      </c>
      <c r="B6" s="9" t="s">
        <v>275</v>
      </c>
      <c r="C6" s="9" t="s">
        <v>282</v>
      </c>
      <c r="D6" s="10" t="s">
        <v>283</v>
      </c>
      <c r="E6" s="11" t="s">
        <v>284</v>
      </c>
      <c r="F6" s="8">
        <f t="shared" si="0"/>
        <v>31.2</v>
      </c>
      <c r="G6" s="8">
        <v>79.27</v>
      </c>
      <c r="H6" s="8">
        <f t="shared" si="1"/>
        <v>47.562</v>
      </c>
      <c r="I6" s="8">
        <f t="shared" si="2"/>
        <v>78.762</v>
      </c>
      <c r="J6" s="13">
        <f>_xlfn.RANK.EQ(I6,$I$4:$I$64,0)</f>
        <v>3</v>
      </c>
      <c r="K6" s="8">
        <v>8</v>
      </c>
      <c r="L6" s="10"/>
    </row>
    <row r="7" spans="1:12" s="3" customFormat="1" ht="18" customHeight="1">
      <c r="A7" s="8">
        <v>5</v>
      </c>
      <c r="B7" s="9" t="s">
        <v>275</v>
      </c>
      <c r="C7" s="9" t="s">
        <v>285</v>
      </c>
      <c r="D7" s="12" t="s">
        <v>286</v>
      </c>
      <c r="E7" s="11" t="s">
        <v>287</v>
      </c>
      <c r="F7" s="8">
        <f t="shared" si="0"/>
        <v>25.6</v>
      </c>
      <c r="G7" s="8">
        <v>85.1</v>
      </c>
      <c r="H7" s="8">
        <f t="shared" si="1"/>
        <v>51.059999999999995</v>
      </c>
      <c r="I7" s="8">
        <f t="shared" si="2"/>
        <v>76.66</v>
      </c>
      <c r="J7" s="13">
        <f>_xlfn.RANK.EQ(I7,$I$4:$I$64,0)</f>
        <v>4</v>
      </c>
      <c r="K7" s="8">
        <v>9</v>
      </c>
      <c r="L7" s="12"/>
    </row>
    <row r="8" spans="1:12" s="3" customFormat="1" ht="18" customHeight="1">
      <c r="A8" s="8">
        <v>8</v>
      </c>
      <c r="B8" s="9" t="s">
        <v>275</v>
      </c>
      <c r="C8" s="9" t="s">
        <v>288</v>
      </c>
      <c r="D8" s="12" t="s">
        <v>23</v>
      </c>
      <c r="E8" s="11" t="s">
        <v>289</v>
      </c>
      <c r="F8" s="8">
        <f t="shared" si="0"/>
        <v>24.32</v>
      </c>
      <c r="G8" s="8">
        <v>84.57</v>
      </c>
      <c r="H8" s="8">
        <f t="shared" si="1"/>
        <v>50.742</v>
      </c>
      <c r="I8" s="8">
        <f t="shared" si="2"/>
        <v>75.062</v>
      </c>
      <c r="J8" s="13">
        <f>_xlfn.RANK.EQ(I8,$I$4:$I$64,0)</f>
        <v>5</v>
      </c>
      <c r="K8" s="8">
        <v>15</v>
      </c>
      <c r="L8" s="12"/>
    </row>
    <row r="9" spans="1:12" s="3" customFormat="1" ht="18" customHeight="1">
      <c r="A9" s="8">
        <v>10</v>
      </c>
      <c r="B9" s="9" t="s">
        <v>275</v>
      </c>
      <c r="C9" s="9" t="s">
        <v>290</v>
      </c>
      <c r="D9" s="12" t="s">
        <v>291</v>
      </c>
      <c r="E9" s="11" t="s">
        <v>292</v>
      </c>
      <c r="F9" s="8">
        <f t="shared" si="0"/>
        <v>23.28</v>
      </c>
      <c r="G9" s="8">
        <v>86.17</v>
      </c>
      <c r="H9" s="8">
        <f t="shared" si="1"/>
        <v>51.702</v>
      </c>
      <c r="I9" s="8">
        <f t="shared" si="2"/>
        <v>74.982</v>
      </c>
      <c r="J9" s="13">
        <f>_xlfn.RANK.EQ(I9,$I$4:$I$64,0)</f>
        <v>6</v>
      </c>
      <c r="K9" s="8">
        <v>20</v>
      </c>
      <c r="L9" s="12"/>
    </row>
    <row r="10" spans="1:12" s="3" customFormat="1" ht="18" customHeight="1">
      <c r="A10" s="8">
        <v>4</v>
      </c>
      <c r="B10" s="9" t="s">
        <v>275</v>
      </c>
      <c r="C10" s="9" t="s">
        <v>293</v>
      </c>
      <c r="D10" s="12" t="s">
        <v>294</v>
      </c>
      <c r="E10" s="11" t="s">
        <v>295</v>
      </c>
      <c r="F10" s="8">
        <f t="shared" si="0"/>
        <v>26.64</v>
      </c>
      <c r="G10" s="8">
        <v>79.37</v>
      </c>
      <c r="H10" s="8">
        <f t="shared" si="1"/>
        <v>47.622</v>
      </c>
      <c r="I10" s="8">
        <f t="shared" si="2"/>
        <v>74.262</v>
      </c>
      <c r="J10" s="13">
        <f>_xlfn.RANK.EQ(I10,$I$4:$I$64,0)</f>
        <v>7</v>
      </c>
      <c r="K10" s="8">
        <v>12</v>
      </c>
      <c r="L10" s="12"/>
    </row>
    <row r="11" spans="1:12" s="3" customFormat="1" ht="18" customHeight="1">
      <c r="A11" s="8">
        <v>7</v>
      </c>
      <c r="B11" s="9" t="s">
        <v>275</v>
      </c>
      <c r="C11" s="9" t="s">
        <v>296</v>
      </c>
      <c r="D11" s="12" t="s">
        <v>297</v>
      </c>
      <c r="E11" s="15" t="s">
        <v>107</v>
      </c>
      <c r="F11" s="8">
        <f t="shared" si="0"/>
        <v>24.400000000000002</v>
      </c>
      <c r="G11" s="8">
        <v>80</v>
      </c>
      <c r="H11" s="8">
        <f t="shared" si="1"/>
        <v>48</v>
      </c>
      <c r="I11" s="8">
        <f t="shared" si="2"/>
        <v>72.4</v>
      </c>
      <c r="J11" s="13">
        <f>_xlfn.RANK.EQ(I11,$I$4:$I$64,0)</f>
        <v>8</v>
      </c>
      <c r="K11" s="8">
        <v>11</v>
      </c>
      <c r="L11" s="12"/>
    </row>
    <row r="12" spans="1:12" s="3" customFormat="1" ht="18" customHeight="1">
      <c r="A12" s="8">
        <v>6</v>
      </c>
      <c r="B12" s="9" t="s">
        <v>275</v>
      </c>
      <c r="C12" s="9" t="s">
        <v>298</v>
      </c>
      <c r="D12" s="12" t="s">
        <v>299</v>
      </c>
      <c r="E12" s="11" t="s">
        <v>110</v>
      </c>
      <c r="F12" s="8">
        <f t="shared" si="0"/>
        <v>24.96</v>
      </c>
      <c r="G12" s="8">
        <v>78.23</v>
      </c>
      <c r="H12" s="8">
        <f t="shared" si="1"/>
        <v>46.938</v>
      </c>
      <c r="I12" s="8">
        <f t="shared" si="2"/>
        <v>71.898</v>
      </c>
      <c r="J12" s="13">
        <f>_xlfn.RANK.EQ(I12,$I$4:$I$64,0)</f>
        <v>9</v>
      </c>
      <c r="K12" s="8">
        <v>7</v>
      </c>
      <c r="L12" s="12"/>
    </row>
    <row r="13" spans="1:12" s="3" customFormat="1" ht="18" customHeight="1">
      <c r="A13" s="8">
        <v>14</v>
      </c>
      <c r="B13" s="9" t="s">
        <v>275</v>
      </c>
      <c r="C13" s="9" t="s">
        <v>300</v>
      </c>
      <c r="D13" s="16" t="s">
        <v>301</v>
      </c>
      <c r="E13" s="11" t="s">
        <v>302</v>
      </c>
      <c r="F13" s="8">
        <f t="shared" si="0"/>
        <v>20.56</v>
      </c>
      <c r="G13" s="8">
        <v>85.43</v>
      </c>
      <c r="H13" s="8">
        <f t="shared" si="1"/>
        <v>51.258</v>
      </c>
      <c r="I13" s="8">
        <f t="shared" si="2"/>
        <v>71.818</v>
      </c>
      <c r="J13" s="13">
        <f>_xlfn.RANK.EQ(I13,$I$4:$I$64,0)</f>
        <v>10</v>
      </c>
      <c r="K13" s="20">
        <v>21</v>
      </c>
      <c r="L13" s="21"/>
    </row>
    <row r="14" spans="1:12" s="3" customFormat="1" ht="18" customHeight="1">
      <c r="A14" s="8">
        <v>9</v>
      </c>
      <c r="B14" s="9" t="s">
        <v>275</v>
      </c>
      <c r="C14" s="9" t="s">
        <v>303</v>
      </c>
      <c r="D14" s="12" t="s">
        <v>304</v>
      </c>
      <c r="E14" s="11" t="s">
        <v>47</v>
      </c>
      <c r="F14" s="8">
        <f t="shared" si="0"/>
        <v>24.16</v>
      </c>
      <c r="G14" s="8">
        <v>79.33</v>
      </c>
      <c r="H14" s="8">
        <f t="shared" si="1"/>
        <v>47.598</v>
      </c>
      <c r="I14" s="8">
        <f t="shared" si="2"/>
        <v>71.758</v>
      </c>
      <c r="J14" s="13">
        <f>_xlfn.RANK.EQ(I14,$I$4:$I$64,0)</f>
        <v>11</v>
      </c>
      <c r="K14" s="8">
        <v>10</v>
      </c>
      <c r="L14" s="12"/>
    </row>
    <row r="15" spans="1:12" s="3" customFormat="1" ht="18" customHeight="1">
      <c r="A15" s="8">
        <v>11</v>
      </c>
      <c r="B15" s="9" t="s">
        <v>275</v>
      </c>
      <c r="C15" s="9" t="s">
        <v>305</v>
      </c>
      <c r="D15" s="12" t="s">
        <v>306</v>
      </c>
      <c r="E15" s="11" t="s">
        <v>307</v>
      </c>
      <c r="F15" s="8">
        <f t="shared" si="0"/>
        <v>21.76</v>
      </c>
      <c r="G15" s="8">
        <v>80.93</v>
      </c>
      <c r="H15" s="8">
        <f t="shared" si="1"/>
        <v>48.558</v>
      </c>
      <c r="I15" s="8">
        <f t="shared" si="2"/>
        <v>70.318</v>
      </c>
      <c r="J15" s="13">
        <f>_xlfn.RANK.EQ(I15,$I$4:$I$64,0)</f>
        <v>12</v>
      </c>
      <c r="K15" s="8">
        <v>19</v>
      </c>
      <c r="L15" s="12"/>
    </row>
    <row r="16" spans="1:12" ht="18" customHeight="1">
      <c r="A16" s="8">
        <v>16</v>
      </c>
      <c r="B16" s="9" t="s">
        <v>275</v>
      </c>
      <c r="C16" s="9" t="s">
        <v>308</v>
      </c>
      <c r="D16" s="16" t="s">
        <v>309</v>
      </c>
      <c r="E16" s="11" t="s">
        <v>310</v>
      </c>
      <c r="F16" s="8">
        <f t="shared" si="0"/>
        <v>20.48</v>
      </c>
      <c r="G16" s="8">
        <v>79.3</v>
      </c>
      <c r="H16" s="8">
        <f t="shared" si="1"/>
        <v>47.58</v>
      </c>
      <c r="I16" s="8">
        <f t="shared" si="2"/>
        <v>68.06</v>
      </c>
      <c r="J16" s="13">
        <f>_xlfn.RANK.EQ(I16,$I$4:$I$64,0)</f>
        <v>13</v>
      </c>
      <c r="K16" s="20">
        <v>16</v>
      </c>
      <c r="L16" s="21"/>
    </row>
    <row r="17" spans="1:12" ht="18" customHeight="1">
      <c r="A17" s="8">
        <v>12</v>
      </c>
      <c r="B17" s="9" t="s">
        <v>275</v>
      </c>
      <c r="C17" s="9" t="s">
        <v>311</v>
      </c>
      <c r="D17" s="12" t="s">
        <v>312</v>
      </c>
      <c r="E17" s="11" t="s">
        <v>307</v>
      </c>
      <c r="F17" s="8">
        <f t="shared" si="0"/>
        <v>21.76</v>
      </c>
      <c r="G17" s="8">
        <v>75.97</v>
      </c>
      <c r="H17" s="8">
        <f t="shared" si="1"/>
        <v>45.582</v>
      </c>
      <c r="I17" s="8">
        <f t="shared" si="2"/>
        <v>67.342</v>
      </c>
      <c r="J17" s="13">
        <f>_xlfn.RANK.EQ(I17,$I$4:$I$64,0)</f>
        <v>14</v>
      </c>
      <c r="K17" s="8">
        <v>17</v>
      </c>
      <c r="L17" s="12"/>
    </row>
    <row r="18" spans="1:12" ht="18" customHeight="1">
      <c r="A18" s="8">
        <v>13</v>
      </c>
      <c r="B18" s="9" t="s">
        <v>275</v>
      </c>
      <c r="C18" s="9" t="s">
        <v>313</v>
      </c>
      <c r="D18" s="16" t="s">
        <v>314</v>
      </c>
      <c r="E18" s="11" t="s">
        <v>50</v>
      </c>
      <c r="F18" s="8">
        <f t="shared" si="0"/>
        <v>21.36</v>
      </c>
      <c r="G18" s="8">
        <v>72.5</v>
      </c>
      <c r="H18" s="8">
        <f t="shared" si="1"/>
        <v>43.5</v>
      </c>
      <c r="I18" s="8">
        <f t="shared" si="2"/>
        <v>64.86</v>
      </c>
      <c r="J18" s="13">
        <f>_xlfn.RANK.EQ(I18,$I$4:$I$64,0)</f>
        <v>15</v>
      </c>
      <c r="K18" s="20">
        <v>14</v>
      </c>
      <c r="L18" s="21"/>
    </row>
    <row r="19" spans="1:13" s="14" customFormat="1" ht="18" customHeight="1">
      <c r="A19" s="17">
        <v>15</v>
      </c>
      <c r="B19" s="18" t="s">
        <v>275</v>
      </c>
      <c r="C19" s="18" t="s">
        <v>315</v>
      </c>
      <c r="D19" s="19" t="s">
        <v>316</v>
      </c>
      <c r="E19" s="11" t="s">
        <v>310</v>
      </c>
      <c r="F19" s="17">
        <f t="shared" si="0"/>
        <v>20.48</v>
      </c>
      <c r="G19" s="17"/>
      <c r="H19" s="17">
        <f t="shared" si="1"/>
        <v>0</v>
      </c>
      <c r="I19" s="17">
        <f t="shared" si="2"/>
        <v>20.48</v>
      </c>
      <c r="J19" s="22"/>
      <c r="K19" s="19" t="s">
        <v>72</v>
      </c>
      <c r="L19" s="23"/>
      <c r="M19" s="24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="120" zoomScaleNormal="120" zoomScaleSheetLayoutView="100" workbookViewId="0" topLeftCell="A1">
      <selection activeCell="H23" sqref="H23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  <col min="13" max="13" width="22.625" style="0" customWidth="1"/>
  </cols>
  <sheetData>
    <row r="1" spans="1:12" ht="22.5" customHeight="1">
      <c r="A1" s="5" t="s">
        <v>317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257</v>
      </c>
      <c r="F2" s="6"/>
      <c r="G2" s="7" t="s">
        <v>258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16.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3</v>
      </c>
      <c r="B4" s="9" t="s">
        <v>318</v>
      </c>
      <c r="C4" s="9" t="s">
        <v>319</v>
      </c>
      <c r="D4" s="10" t="s">
        <v>320</v>
      </c>
      <c r="E4" s="11" t="s">
        <v>321</v>
      </c>
      <c r="F4" s="8">
        <f aca="true" t="shared" si="0" ref="F4:F9">E4*0.16</f>
        <v>29.52</v>
      </c>
      <c r="G4" s="8">
        <v>89.7</v>
      </c>
      <c r="H4" s="8">
        <f aca="true" t="shared" si="1" ref="H4:H9">G4*0.6</f>
        <v>53.82</v>
      </c>
      <c r="I4" s="8">
        <f aca="true" t="shared" si="2" ref="I4:I9">F4+H4</f>
        <v>83.34</v>
      </c>
      <c r="J4" s="13">
        <f>_xlfn.RANK.EQ(I4,$I$4:$I$54,0)</f>
        <v>1</v>
      </c>
      <c r="K4" s="8">
        <v>26</v>
      </c>
      <c r="L4" s="10"/>
    </row>
    <row r="5" spans="1:12" s="2" customFormat="1" ht="18" customHeight="1">
      <c r="A5" s="8">
        <v>2</v>
      </c>
      <c r="B5" s="9" t="s">
        <v>318</v>
      </c>
      <c r="C5" s="9" t="s">
        <v>322</v>
      </c>
      <c r="D5" s="10" t="s">
        <v>323</v>
      </c>
      <c r="E5" s="11" t="s">
        <v>153</v>
      </c>
      <c r="F5" s="8">
        <f t="shared" si="0"/>
        <v>30.080000000000002</v>
      </c>
      <c r="G5" s="8">
        <v>86.87</v>
      </c>
      <c r="H5" s="8">
        <f t="shared" si="1"/>
        <v>52.122</v>
      </c>
      <c r="I5" s="8">
        <f t="shared" si="2"/>
        <v>82.202</v>
      </c>
      <c r="J5" s="13">
        <f>_xlfn.RANK.EQ(I5,$I$4:$I$54,0)</f>
        <v>2</v>
      </c>
      <c r="K5" s="8">
        <v>23</v>
      </c>
      <c r="L5" s="10"/>
    </row>
    <row r="6" spans="1:12" s="2" customFormat="1" ht="18" customHeight="1">
      <c r="A6" s="8">
        <v>1</v>
      </c>
      <c r="B6" s="9" t="s">
        <v>318</v>
      </c>
      <c r="C6" s="9" t="s">
        <v>324</v>
      </c>
      <c r="D6" s="10" t="s">
        <v>325</v>
      </c>
      <c r="E6" s="11" t="s">
        <v>281</v>
      </c>
      <c r="F6" s="8">
        <f t="shared" si="0"/>
        <v>30.96</v>
      </c>
      <c r="G6" s="8">
        <v>84.43</v>
      </c>
      <c r="H6" s="8">
        <f t="shared" si="1"/>
        <v>50.658</v>
      </c>
      <c r="I6" s="8">
        <f t="shared" si="2"/>
        <v>81.618</v>
      </c>
      <c r="J6" s="13">
        <f>_xlfn.RANK.EQ(I6,$I$4:$I$54,0)</f>
        <v>3</v>
      </c>
      <c r="K6" s="8">
        <v>22</v>
      </c>
      <c r="L6" s="10"/>
    </row>
    <row r="7" spans="1:12" s="3" customFormat="1" ht="18" customHeight="1">
      <c r="A7" s="8">
        <v>4</v>
      </c>
      <c r="B7" s="9" t="s">
        <v>318</v>
      </c>
      <c r="C7" s="9" t="s">
        <v>326</v>
      </c>
      <c r="D7" s="12" t="s">
        <v>210</v>
      </c>
      <c r="E7" s="11" t="s">
        <v>278</v>
      </c>
      <c r="F7" s="8">
        <f t="shared" si="0"/>
        <v>29.44</v>
      </c>
      <c r="G7" s="8">
        <v>84.84</v>
      </c>
      <c r="H7" s="8">
        <f t="shared" si="1"/>
        <v>50.904</v>
      </c>
      <c r="I7" s="8">
        <f t="shared" si="2"/>
        <v>80.34400000000001</v>
      </c>
      <c r="J7" s="13">
        <f>_xlfn.RANK.EQ(I7,$I$4:$I$54,0)</f>
        <v>4</v>
      </c>
      <c r="K7" s="8">
        <v>24</v>
      </c>
      <c r="L7" s="12"/>
    </row>
    <row r="8" spans="1:12" s="3" customFormat="1" ht="18" customHeight="1">
      <c r="A8" s="8">
        <v>5</v>
      </c>
      <c r="B8" s="9" t="s">
        <v>318</v>
      </c>
      <c r="C8" s="9" t="s">
        <v>327</v>
      </c>
      <c r="D8" s="12" t="s">
        <v>328</v>
      </c>
      <c r="E8" s="11" t="s">
        <v>278</v>
      </c>
      <c r="F8" s="8">
        <f t="shared" si="0"/>
        <v>29.44</v>
      </c>
      <c r="G8" s="8">
        <v>84.03</v>
      </c>
      <c r="H8" s="8">
        <f t="shared" si="1"/>
        <v>50.418</v>
      </c>
      <c r="I8" s="8">
        <f t="shared" si="2"/>
        <v>79.858</v>
      </c>
      <c r="J8" s="13">
        <f>_xlfn.RANK.EQ(I8,$I$4:$I$54,0)</f>
        <v>5</v>
      </c>
      <c r="K8" s="8">
        <v>25</v>
      </c>
      <c r="L8" s="12"/>
    </row>
    <row r="9" spans="1:12" s="3" customFormat="1" ht="18" customHeight="1">
      <c r="A9" s="8">
        <v>6</v>
      </c>
      <c r="B9" s="9" t="s">
        <v>318</v>
      </c>
      <c r="C9" s="9" t="s">
        <v>329</v>
      </c>
      <c r="D9" s="12" t="s">
        <v>70</v>
      </c>
      <c r="E9" s="11" t="s">
        <v>27</v>
      </c>
      <c r="F9" s="8">
        <f t="shared" si="0"/>
        <v>28.72</v>
      </c>
      <c r="G9" s="8">
        <v>83.4</v>
      </c>
      <c r="H9" s="8">
        <f t="shared" si="1"/>
        <v>50.04</v>
      </c>
      <c r="I9" s="8">
        <f t="shared" si="2"/>
        <v>78.75999999999999</v>
      </c>
      <c r="J9" s="13">
        <f>_xlfn.RANK.EQ(I9,$I$4:$I$54,0)</f>
        <v>6</v>
      </c>
      <c r="K9" s="8">
        <v>27</v>
      </c>
      <c r="L9" s="12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130" zoomScaleNormal="130" zoomScaleSheetLayoutView="100" workbookViewId="0" topLeftCell="A1">
      <pane ySplit="3" topLeftCell="A4" activePane="bottomLeft" state="frozen"/>
      <selection pane="bottomLeft" activeCell="M10" sqref="M10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  <col min="13" max="13" width="20.875" style="0" customWidth="1"/>
  </cols>
  <sheetData>
    <row r="1" spans="1:12" ht="22.5" customHeight="1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24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17</v>
      </c>
      <c r="B4" s="9" t="s">
        <v>74</v>
      </c>
      <c r="C4" s="9" t="s">
        <v>75</v>
      </c>
      <c r="D4" s="10" t="s">
        <v>76</v>
      </c>
      <c r="E4" s="11" t="s">
        <v>77</v>
      </c>
      <c r="F4" s="8">
        <f aca="true" t="shared" si="0" ref="F4:F23">E4*0.2</f>
        <v>38</v>
      </c>
      <c r="G4" s="8">
        <v>85.03</v>
      </c>
      <c r="H4" s="8">
        <f aca="true" t="shared" si="1" ref="H4:H23">G4*0.5</f>
        <v>42.515</v>
      </c>
      <c r="I4" s="8">
        <f aca="true" t="shared" si="2" ref="I4:I23">F4+H4</f>
        <v>80.515</v>
      </c>
      <c r="J4" s="31">
        <f>_xlfn.RANK.EQ(I4,$I$4:$I$70,0)</f>
        <v>1</v>
      </c>
      <c r="K4" s="9">
        <v>23</v>
      </c>
      <c r="L4" s="10"/>
    </row>
    <row r="5" spans="1:12" s="2" customFormat="1" ht="18" customHeight="1">
      <c r="A5" s="8">
        <v>15</v>
      </c>
      <c r="B5" s="9" t="s">
        <v>74</v>
      </c>
      <c r="C5" s="9" t="s">
        <v>78</v>
      </c>
      <c r="D5" s="12" t="s">
        <v>79</v>
      </c>
      <c r="E5" s="11" t="s">
        <v>80</v>
      </c>
      <c r="F5" s="8">
        <f t="shared" si="0"/>
        <v>35.300000000000004</v>
      </c>
      <c r="G5" s="8">
        <v>88.53</v>
      </c>
      <c r="H5" s="8">
        <f t="shared" si="1"/>
        <v>44.265</v>
      </c>
      <c r="I5" s="8">
        <f t="shared" si="2"/>
        <v>79.565</v>
      </c>
      <c r="J5" s="31">
        <f>_xlfn.RANK.EQ(I5,$I$4:$I$70,0)</f>
        <v>2</v>
      </c>
      <c r="K5" s="9">
        <v>21</v>
      </c>
      <c r="L5" s="12"/>
    </row>
    <row r="6" spans="1:12" s="2" customFormat="1" ht="18" customHeight="1">
      <c r="A6" s="8">
        <v>3</v>
      </c>
      <c r="B6" s="9" t="s">
        <v>74</v>
      </c>
      <c r="C6" s="9" t="s">
        <v>81</v>
      </c>
      <c r="D6" s="10" t="s">
        <v>82</v>
      </c>
      <c r="E6" s="11" t="s">
        <v>83</v>
      </c>
      <c r="F6" s="8">
        <f t="shared" si="0"/>
        <v>36.4</v>
      </c>
      <c r="G6" s="8">
        <v>85.83</v>
      </c>
      <c r="H6" s="8">
        <f t="shared" si="1"/>
        <v>42.915</v>
      </c>
      <c r="I6" s="8">
        <f t="shared" si="2"/>
        <v>79.315</v>
      </c>
      <c r="J6" s="31">
        <f>_xlfn.RANK.EQ(I6,$I$4:$I$70,0)</f>
        <v>3</v>
      </c>
      <c r="K6" s="9">
        <v>9</v>
      </c>
      <c r="L6" s="10"/>
    </row>
    <row r="7" spans="1:12" s="3" customFormat="1" ht="18" customHeight="1">
      <c r="A7" s="8">
        <v>11</v>
      </c>
      <c r="B7" s="9" t="s">
        <v>74</v>
      </c>
      <c r="C7" s="9" t="s">
        <v>84</v>
      </c>
      <c r="D7" s="10" t="s">
        <v>85</v>
      </c>
      <c r="E7" s="11" t="s">
        <v>86</v>
      </c>
      <c r="F7" s="8">
        <f t="shared" si="0"/>
        <v>38.1</v>
      </c>
      <c r="G7" s="8">
        <v>78.57</v>
      </c>
      <c r="H7" s="8">
        <f t="shared" si="1"/>
        <v>39.285</v>
      </c>
      <c r="I7" s="8">
        <f t="shared" si="2"/>
        <v>77.38499999999999</v>
      </c>
      <c r="J7" s="31">
        <f>_xlfn.RANK.EQ(I7,$I$4:$I$70,0)</f>
        <v>4</v>
      </c>
      <c r="K7" s="9">
        <v>17</v>
      </c>
      <c r="L7" s="10"/>
    </row>
    <row r="8" spans="1:12" s="3" customFormat="1" ht="18" customHeight="1">
      <c r="A8" s="8">
        <v>16</v>
      </c>
      <c r="B8" s="9" t="s">
        <v>74</v>
      </c>
      <c r="C8" s="9" t="s">
        <v>87</v>
      </c>
      <c r="D8" s="12" t="s">
        <v>88</v>
      </c>
      <c r="E8" s="11" t="s">
        <v>89</v>
      </c>
      <c r="F8" s="8">
        <f t="shared" si="0"/>
        <v>33.5</v>
      </c>
      <c r="G8" s="8">
        <v>86.47</v>
      </c>
      <c r="H8" s="8">
        <f t="shared" si="1"/>
        <v>43.235</v>
      </c>
      <c r="I8" s="8">
        <f t="shared" si="2"/>
        <v>76.735</v>
      </c>
      <c r="J8" s="31">
        <f>_xlfn.RANK.EQ(I8,$I$4:$I$70,0)</f>
        <v>5</v>
      </c>
      <c r="K8" s="9">
        <v>22</v>
      </c>
      <c r="L8" s="12"/>
    </row>
    <row r="9" spans="1:12" s="3" customFormat="1" ht="18" customHeight="1">
      <c r="A9" s="8">
        <v>10</v>
      </c>
      <c r="B9" s="9" t="s">
        <v>74</v>
      </c>
      <c r="C9" s="9" t="s">
        <v>90</v>
      </c>
      <c r="D9" s="12" t="s">
        <v>91</v>
      </c>
      <c r="E9" s="11" t="s">
        <v>92</v>
      </c>
      <c r="F9" s="8">
        <f t="shared" si="0"/>
        <v>34.5</v>
      </c>
      <c r="G9" s="8">
        <v>83.77</v>
      </c>
      <c r="H9" s="8">
        <f t="shared" si="1"/>
        <v>41.885</v>
      </c>
      <c r="I9" s="8">
        <f t="shared" si="2"/>
        <v>76.38499999999999</v>
      </c>
      <c r="J9" s="31">
        <f>_xlfn.RANK.EQ(I9,$I$4:$I$70,0)</f>
        <v>6</v>
      </c>
      <c r="K9" s="9">
        <v>16</v>
      </c>
      <c r="L9" s="12"/>
    </row>
    <row r="10" spans="1:12" s="3" customFormat="1" ht="18" customHeight="1">
      <c r="A10" s="8">
        <v>5</v>
      </c>
      <c r="B10" s="9" t="s">
        <v>74</v>
      </c>
      <c r="C10" s="9" t="s">
        <v>93</v>
      </c>
      <c r="D10" s="12" t="s">
        <v>94</v>
      </c>
      <c r="E10" s="11" t="s">
        <v>38</v>
      </c>
      <c r="F10" s="8">
        <f t="shared" si="0"/>
        <v>33</v>
      </c>
      <c r="G10" s="8">
        <v>86.5</v>
      </c>
      <c r="H10" s="8">
        <f t="shared" si="1"/>
        <v>43.25</v>
      </c>
      <c r="I10" s="8">
        <f t="shared" si="2"/>
        <v>76.25</v>
      </c>
      <c r="J10" s="31">
        <f>_xlfn.RANK.EQ(I10,$I$4:$I$70,0)</f>
        <v>7</v>
      </c>
      <c r="K10" s="9">
        <v>11</v>
      </c>
      <c r="L10" s="12"/>
    </row>
    <row r="11" spans="1:12" s="3" customFormat="1" ht="18" customHeight="1">
      <c r="A11" s="8">
        <v>12</v>
      </c>
      <c r="B11" s="9" t="s">
        <v>74</v>
      </c>
      <c r="C11" s="9" t="s">
        <v>95</v>
      </c>
      <c r="D11" s="12" t="s">
        <v>96</v>
      </c>
      <c r="E11" s="11" t="s">
        <v>36</v>
      </c>
      <c r="F11" s="8">
        <f t="shared" si="0"/>
        <v>32.2</v>
      </c>
      <c r="G11" s="8">
        <v>86.8</v>
      </c>
      <c r="H11" s="8">
        <f t="shared" si="1"/>
        <v>43.4</v>
      </c>
      <c r="I11" s="8">
        <f t="shared" si="2"/>
        <v>75.6</v>
      </c>
      <c r="J11" s="31">
        <f>_xlfn.RANK.EQ(I11,$I$4:$I$70,0)</f>
        <v>8</v>
      </c>
      <c r="K11" s="9">
        <v>18</v>
      </c>
      <c r="L11" s="12"/>
    </row>
    <row r="12" spans="1:12" s="3" customFormat="1" ht="18" customHeight="1">
      <c r="A12" s="8">
        <v>18</v>
      </c>
      <c r="B12" s="9" t="s">
        <v>74</v>
      </c>
      <c r="C12" s="9" t="s">
        <v>97</v>
      </c>
      <c r="D12" s="12" t="s">
        <v>98</v>
      </c>
      <c r="E12" s="11" t="s">
        <v>99</v>
      </c>
      <c r="F12" s="8">
        <f t="shared" si="0"/>
        <v>33.1</v>
      </c>
      <c r="G12" s="8">
        <v>82.1</v>
      </c>
      <c r="H12" s="8">
        <f t="shared" si="1"/>
        <v>41.05</v>
      </c>
      <c r="I12" s="8">
        <f t="shared" si="2"/>
        <v>74.15</v>
      </c>
      <c r="J12" s="31">
        <f>_xlfn.RANK.EQ(I12,$I$4:$I$70,0)</f>
        <v>9</v>
      </c>
      <c r="K12" s="9">
        <v>24</v>
      </c>
      <c r="L12" s="12"/>
    </row>
    <row r="13" spans="1:12" s="3" customFormat="1" ht="18" customHeight="1">
      <c r="A13" s="8">
        <v>14</v>
      </c>
      <c r="B13" s="9" t="s">
        <v>74</v>
      </c>
      <c r="C13" s="9" t="s">
        <v>100</v>
      </c>
      <c r="D13" s="12" t="s">
        <v>101</v>
      </c>
      <c r="E13" s="11" t="s">
        <v>36</v>
      </c>
      <c r="F13" s="8">
        <f t="shared" si="0"/>
        <v>32.2</v>
      </c>
      <c r="G13" s="8">
        <v>81.07</v>
      </c>
      <c r="H13" s="8">
        <f t="shared" si="1"/>
        <v>40.535</v>
      </c>
      <c r="I13" s="8">
        <f t="shared" si="2"/>
        <v>72.735</v>
      </c>
      <c r="J13" s="31">
        <f>_xlfn.RANK.EQ(I13,$I$4:$I$70,0)</f>
        <v>10</v>
      </c>
      <c r="K13" s="9">
        <v>20</v>
      </c>
      <c r="L13" s="12"/>
    </row>
    <row r="14" spans="1:12" s="3" customFormat="1" ht="18" customHeight="1">
      <c r="A14" s="8">
        <v>7</v>
      </c>
      <c r="B14" s="9" t="s">
        <v>74</v>
      </c>
      <c r="C14" s="9" t="s">
        <v>102</v>
      </c>
      <c r="D14" s="16" t="s">
        <v>103</v>
      </c>
      <c r="E14" s="11" t="s">
        <v>104</v>
      </c>
      <c r="F14" s="8">
        <f t="shared" si="0"/>
        <v>29.400000000000002</v>
      </c>
      <c r="G14" s="8">
        <v>85.6</v>
      </c>
      <c r="H14" s="8">
        <f t="shared" si="1"/>
        <v>42.8</v>
      </c>
      <c r="I14" s="8">
        <f t="shared" si="2"/>
        <v>72.2</v>
      </c>
      <c r="J14" s="31">
        <f>_xlfn.RANK.EQ(I14,$I$4:$I$70,0)</f>
        <v>11</v>
      </c>
      <c r="K14" s="9">
        <v>13</v>
      </c>
      <c r="L14" s="21"/>
    </row>
    <row r="15" spans="1:12" s="3" customFormat="1" ht="18" customHeight="1">
      <c r="A15" s="8">
        <v>8</v>
      </c>
      <c r="B15" s="9" t="s">
        <v>74</v>
      </c>
      <c r="C15" s="9" t="s">
        <v>105</v>
      </c>
      <c r="D15" s="12" t="s">
        <v>106</v>
      </c>
      <c r="E15" s="11" t="s">
        <v>107</v>
      </c>
      <c r="F15" s="8">
        <f t="shared" si="0"/>
        <v>30.5</v>
      </c>
      <c r="G15" s="8">
        <v>78.23</v>
      </c>
      <c r="H15" s="8">
        <f t="shared" si="1"/>
        <v>39.115</v>
      </c>
      <c r="I15" s="8">
        <f t="shared" si="2"/>
        <v>69.61500000000001</v>
      </c>
      <c r="J15" s="31">
        <f>_xlfn.RANK.EQ(I15,$I$4:$I$70,0)</f>
        <v>12</v>
      </c>
      <c r="K15" s="9">
        <v>14</v>
      </c>
      <c r="L15" s="12"/>
    </row>
    <row r="16" spans="1:12" ht="18" customHeight="1">
      <c r="A16" s="8">
        <v>1</v>
      </c>
      <c r="B16" s="9" t="s">
        <v>74</v>
      </c>
      <c r="C16" s="9" t="s">
        <v>108</v>
      </c>
      <c r="D16" s="12" t="s">
        <v>109</v>
      </c>
      <c r="E16" s="11" t="s">
        <v>110</v>
      </c>
      <c r="F16" s="8">
        <f t="shared" si="0"/>
        <v>31.200000000000003</v>
      </c>
      <c r="G16" s="8">
        <v>74.53</v>
      </c>
      <c r="H16" s="8">
        <f t="shared" si="1"/>
        <v>37.265</v>
      </c>
      <c r="I16" s="8">
        <f t="shared" si="2"/>
        <v>68.465</v>
      </c>
      <c r="J16" s="31">
        <f>_xlfn.RANK.EQ(I16,$I$4:$I$70,0)</f>
        <v>13</v>
      </c>
      <c r="K16" s="9">
        <v>7</v>
      </c>
      <c r="L16" s="12"/>
    </row>
    <row r="17" spans="1:12" ht="18" customHeight="1">
      <c r="A17" s="8">
        <v>13</v>
      </c>
      <c r="B17" s="9" t="s">
        <v>74</v>
      </c>
      <c r="C17" s="9" t="s">
        <v>111</v>
      </c>
      <c r="D17" s="16" t="s">
        <v>112</v>
      </c>
      <c r="E17" s="11" t="s">
        <v>113</v>
      </c>
      <c r="F17" s="8">
        <f t="shared" si="0"/>
        <v>29.700000000000003</v>
      </c>
      <c r="G17" s="8">
        <v>76.83</v>
      </c>
      <c r="H17" s="8">
        <f t="shared" si="1"/>
        <v>38.415</v>
      </c>
      <c r="I17" s="8">
        <f t="shared" si="2"/>
        <v>68.11500000000001</v>
      </c>
      <c r="J17" s="31">
        <f>_xlfn.RANK.EQ(I17,$I$4:$I$70,0)</f>
        <v>14</v>
      </c>
      <c r="K17" s="9">
        <v>19</v>
      </c>
      <c r="L17" s="21"/>
    </row>
    <row r="18" spans="1:12" ht="18" customHeight="1">
      <c r="A18" s="8">
        <v>19</v>
      </c>
      <c r="B18" s="9" t="s">
        <v>74</v>
      </c>
      <c r="C18" s="9" t="s">
        <v>114</v>
      </c>
      <c r="D18" s="16" t="s">
        <v>115</v>
      </c>
      <c r="E18" s="11" t="s">
        <v>116</v>
      </c>
      <c r="F18" s="8">
        <f t="shared" si="0"/>
        <v>26.400000000000002</v>
      </c>
      <c r="G18" s="8">
        <v>82.57</v>
      </c>
      <c r="H18" s="8">
        <f t="shared" si="1"/>
        <v>41.285</v>
      </c>
      <c r="I18" s="8">
        <f t="shared" si="2"/>
        <v>67.685</v>
      </c>
      <c r="J18" s="31">
        <f>_xlfn.RANK.EQ(I18,$I$4:$I$70,0)</f>
        <v>15</v>
      </c>
      <c r="K18" s="9">
        <v>25</v>
      </c>
      <c r="L18" s="21"/>
    </row>
    <row r="19" spans="1:12" ht="18" customHeight="1">
      <c r="A19" s="8">
        <v>2</v>
      </c>
      <c r="B19" s="9" t="s">
        <v>74</v>
      </c>
      <c r="C19" s="9" t="s">
        <v>117</v>
      </c>
      <c r="D19" s="16" t="s">
        <v>118</v>
      </c>
      <c r="E19" s="15" t="s">
        <v>119</v>
      </c>
      <c r="F19" s="8">
        <f t="shared" si="0"/>
        <v>25.5</v>
      </c>
      <c r="G19" s="8">
        <v>84.23</v>
      </c>
      <c r="H19" s="8">
        <f t="shared" si="1"/>
        <v>42.115</v>
      </c>
      <c r="I19" s="8">
        <f t="shared" si="2"/>
        <v>67.61500000000001</v>
      </c>
      <c r="J19" s="31">
        <f>_xlfn.RANK.EQ(I19,$I$4:$I$70,0)</f>
        <v>16</v>
      </c>
      <c r="K19" s="9">
        <v>8</v>
      </c>
      <c r="L19" s="21"/>
    </row>
    <row r="20" spans="1:12" ht="18" customHeight="1">
      <c r="A20" s="8">
        <v>4</v>
      </c>
      <c r="B20" s="9" t="s">
        <v>74</v>
      </c>
      <c r="C20" s="9" t="s">
        <v>120</v>
      </c>
      <c r="D20" s="16" t="s">
        <v>121</v>
      </c>
      <c r="E20" s="15" t="s">
        <v>122</v>
      </c>
      <c r="F20" s="8">
        <f t="shared" si="0"/>
        <v>26.200000000000003</v>
      </c>
      <c r="G20" s="8">
        <v>82.13</v>
      </c>
      <c r="H20" s="8">
        <f t="shared" si="1"/>
        <v>41.065</v>
      </c>
      <c r="I20" s="8">
        <f t="shared" si="2"/>
        <v>67.265</v>
      </c>
      <c r="J20" s="31">
        <f>_xlfn.RANK.EQ(I20,$I$4:$I$70,0)</f>
        <v>17</v>
      </c>
      <c r="K20" s="9">
        <v>10</v>
      </c>
      <c r="L20" s="21"/>
    </row>
    <row r="21" spans="1:12" ht="18" customHeight="1">
      <c r="A21" s="8">
        <v>6</v>
      </c>
      <c r="B21" s="9" t="s">
        <v>74</v>
      </c>
      <c r="C21" s="9" t="s">
        <v>123</v>
      </c>
      <c r="D21" s="16" t="s">
        <v>124</v>
      </c>
      <c r="E21" s="11" t="s">
        <v>125</v>
      </c>
      <c r="F21" s="8">
        <f t="shared" si="0"/>
        <v>25.900000000000002</v>
      </c>
      <c r="G21" s="8">
        <v>76.93</v>
      </c>
      <c r="H21" s="8">
        <f t="shared" si="1"/>
        <v>38.465</v>
      </c>
      <c r="I21" s="8">
        <f t="shared" si="2"/>
        <v>64.36500000000001</v>
      </c>
      <c r="J21" s="31">
        <f>_xlfn.RANK.EQ(I21,$I$4:$I$70,0)</f>
        <v>18</v>
      </c>
      <c r="K21" s="9">
        <v>12</v>
      </c>
      <c r="L21" s="21"/>
    </row>
    <row r="22" spans="1:12" ht="18" customHeight="1">
      <c r="A22" s="8">
        <v>9</v>
      </c>
      <c r="B22" s="9" t="s">
        <v>74</v>
      </c>
      <c r="C22" s="9" t="s">
        <v>126</v>
      </c>
      <c r="D22" s="16" t="s">
        <v>127</v>
      </c>
      <c r="E22" s="15" t="s">
        <v>128</v>
      </c>
      <c r="F22" s="8">
        <f t="shared" si="0"/>
        <v>25.200000000000003</v>
      </c>
      <c r="G22" s="8">
        <v>75.97</v>
      </c>
      <c r="H22" s="8">
        <f t="shared" si="1"/>
        <v>37.985</v>
      </c>
      <c r="I22" s="8">
        <f t="shared" si="2"/>
        <v>63.185</v>
      </c>
      <c r="J22" s="31">
        <f>_xlfn.RANK.EQ(I22,$I$4:$I$70,0)</f>
        <v>19</v>
      </c>
      <c r="K22" s="9">
        <v>15</v>
      </c>
      <c r="L22" s="21"/>
    </row>
    <row r="23" spans="1:13" s="14" customFormat="1" ht="18" customHeight="1">
      <c r="A23" s="17">
        <v>20</v>
      </c>
      <c r="B23" s="18" t="s">
        <v>74</v>
      </c>
      <c r="C23" s="18" t="s">
        <v>129</v>
      </c>
      <c r="D23" s="19" t="s">
        <v>130</v>
      </c>
      <c r="E23" s="15" t="s">
        <v>128</v>
      </c>
      <c r="F23" s="17">
        <f t="shared" si="0"/>
        <v>25.200000000000003</v>
      </c>
      <c r="G23" s="17"/>
      <c r="H23" s="17">
        <f t="shared" si="1"/>
        <v>0</v>
      </c>
      <c r="I23" s="17">
        <f t="shared" si="2"/>
        <v>25.200000000000003</v>
      </c>
      <c r="J23" s="32"/>
      <c r="K23" s="18" t="s">
        <v>72</v>
      </c>
      <c r="L23" s="23"/>
      <c r="M23" s="24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130" zoomScaleNormal="13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  <col min="13" max="13" width="19.125" style="0" customWidth="1"/>
  </cols>
  <sheetData>
    <row r="1" spans="1:12" ht="22.5" customHeight="1">
      <c r="A1" s="5" t="s">
        <v>131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16.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4</v>
      </c>
      <c r="B4" s="9" t="s">
        <v>132</v>
      </c>
      <c r="C4" s="9" t="s">
        <v>133</v>
      </c>
      <c r="D4" s="12" t="s">
        <v>134</v>
      </c>
      <c r="E4" s="11" t="s">
        <v>135</v>
      </c>
      <c r="F4" s="8">
        <f aca="true" t="shared" si="0" ref="F4:F23">E4*0.2</f>
        <v>37.5</v>
      </c>
      <c r="G4" s="8">
        <v>88.07</v>
      </c>
      <c r="H4" s="8">
        <f aca="true" t="shared" si="1" ref="H4:H23">G4*0.5</f>
        <v>44.035</v>
      </c>
      <c r="I4" s="8">
        <f aca="true" t="shared" si="2" ref="I4:I23">F4+H4</f>
        <v>81.535</v>
      </c>
      <c r="J4" s="13">
        <f>_xlfn.RANK.EQ(I4,$I$4:$I$70,0)</f>
        <v>1</v>
      </c>
      <c r="K4" s="8">
        <v>19</v>
      </c>
      <c r="L4" s="12"/>
    </row>
    <row r="5" spans="1:12" s="2" customFormat="1" ht="18" customHeight="1">
      <c r="A5" s="8">
        <v>1</v>
      </c>
      <c r="B5" s="9" t="s">
        <v>132</v>
      </c>
      <c r="C5" s="9" t="s">
        <v>136</v>
      </c>
      <c r="D5" s="10" t="s">
        <v>137</v>
      </c>
      <c r="E5" s="11" t="s">
        <v>138</v>
      </c>
      <c r="F5" s="8">
        <f t="shared" si="0"/>
        <v>39.300000000000004</v>
      </c>
      <c r="G5" s="8">
        <v>84.07</v>
      </c>
      <c r="H5" s="8">
        <f t="shared" si="1"/>
        <v>42.035</v>
      </c>
      <c r="I5" s="8">
        <f t="shared" si="2"/>
        <v>81.33500000000001</v>
      </c>
      <c r="J5" s="13">
        <f>_xlfn.RANK.EQ(I5,$I$4:$I$70,0)</f>
        <v>2</v>
      </c>
      <c r="K5" s="8">
        <v>11</v>
      </c>
      <c r="L5" s="10"/>
    </row>
    <row r="6" spans="1:12" s="2" customFormat="1" ht="18" customHeight="1">
      <c r="A6" s="8">
        <v>6</v>
      </c>
      <c r="B6" s="9" t="s">
        <v>132</v>
      </c>
      <c r="C6" s="9" t="s">
        <v>139</v>
      </c>
      <c r="D6" s="12" t="s">
        <v>140</v>
      </c>
      <c r="E6" s="11" t="s">
        <v>141</v>
      </c>
      <c r="F6" s="8">
        <f t="shared" si="0"/>
        <v>37.2</v>
      </c>
      <c r="G6" s="8">
        <v>86.8</v>
      </c>
      <c r="H6" s="8">
        <f t="shared" si="1"/>
        <v>43.4</v>
      </c>
      <c r="I6" s="8">
        <f t="shared" si="2"/>
        <v>80.6</v>
      </c>
      <c r="J6" s="13">
        <f>_xlfn.RANK.EQ(I6,$I$4:$I$70,0)</f>
        <v>3</v>
      </c>
      <c r="K6" s="8">
        <v>21</v>
      </c>
      <c r="L6" s="12"/>
    </row>
    <row r="7" spans="1:12" s="3" customFormat="1" ht="18" customHeight="1">
      <c r="A7" s="8">
        <v>2</v>
      </c>
      <c r="B7" s="9" t="s">
        <v>132</v>
      </c>
      <c r="C7" s="9" t="s">
        <v>142</v>
      </c>
      <c r="D7" s="10" t="s">
        <v>143</v>
      </c>
      <c r="E7" s="11" t="s">
        <v>144</v>
      </c>
      <c r="F7" s="8">
        <f t="shared" si="0"/>
        <v>38.300000000000004</v>
      </c>
      <c r="G7" s="8">
        <v>83.67</v>
      </c>
      <c r="H7" s="8">
        <f t="shared" si="1"/>
        <v>41.835</v>
      </c>
      <c r="I7" s="8">
        <f t="shared" si="2"/>
        <v>80.135</v>
      </c>
      <c r="J7" s="13">
        <f>_xlfn.RANK.EQ(I7,$I$4:$I$70,0)</f>
        <v>4</v>
      </c>
      <c r="K7" s="8">
        <v>23</v>
      </c>
      <c r="L7" s="10"/>
    </row>
    <row r="8" spans="1:12" s="3" customFormat="1" ht="18" customHeight="1">
      <c r="A8" s="8">
        <v>5</v>
      </c>
      <c r="B8" s="9" t="s">
        <v>132</v>
      </c>
      <c r="C8" s="9" t="s">
        <v>145</v>
      </c>
      <c r="D8" s="12" t="s">
        <v>146</v>
      </c>
      <c r="E8" s="11" t="s">
        <v>147</v>
      </c>
      <c r="F8" s="8">
        <f t="shared" si="0"/>
        <v>37.4</v>
      </c>
      <c r="G8" s="8">
        <v>84.43</v>
      </c>
      <c r="H8" s="8">
        <f t="shared" si="1"/>
        <v>42.215</v>
      </c>
      <c r="I8" s="8">
        <f t="shared" si="2"/>
        <v>79.61500000000001</v>
      </c>
      <c r="J8" s="13">
        <f>_xlfn.RANK.EQ(I8,$I$4:$I$70,0)</f>
        <v>5</v>
      </c>
      <c r="K8" s="8">
        <v>22</v>
      </c>
      <c r="L8" s="12"/>
    </row>
    <row r="9" spans="1:12" s="3" customFormat="1" ht="18" customHeight="1">
      <c r="A9" s="8">
        <v>11</v>
      </c>
      <c r="B9" s="9" t="s">
        <v>132</v>
      </c>
      <c r="C9" s="9" t="s">
        <v>148</v>
      </c>
      <c r="D9" s="12" t="s">
        <v>149</v>
      </c>
      <c r="E9" s="11" t="s">
        <v>150</v>
      </c>
      <c r="F9" s="8">
        <f t="shared" si="0"/>
        <v>36.1</v>
      </c>
      <c r="G9" s="8">
        <v>86.77</v>
      </c>
      <c r="H9" s="8">
        <f t="shared" si="1"/>
        <v>43.385</v>
      </c>
      <c r="I9" s="8">
        <f t="shared" si="2"/>
        <v>79.485</v>
      </c>
      <c r="J9" s="13">
        <f>_xlfn.RANK.EQ(I9,$I$4:$I$70,0)</f>
        <v>6</v>
      </c>
      <c r="K9" s="8">
        <v>5</v>
      </c>
      <c r="L9" s="12"/>
    </row>
    <row r="10" spans="1:12" s="3" customFormat="1" ht="18" customHeight="1">
      <c r="A10" s="8">
        <v>3</v>
      </c>
      <c r="B10" s="9" t="s">
        <v>132</v>
      </c>
      <c r="C10" s="9" t="s">
        <v>151</v>
      </c>
      <c r="D10" s="10" t="s">
        <v>152</v>
      </c>
      <c r="E10" s="11" t="s">
        <v>153</v>
      </c>
      <c r="F10" s="8">
        <f t="shared" si="0"/>
        <v>37.6</v>
      </c>
      <c r="G10" s="8">
        <v>82.83</v>
      </c>
      <c r="H10" s="8">
        <f t="shared" si="1"/>
        <v>41.415</v>
      </c>
      <c r="I10" s="8">
        <f t="shared" si="2"/>
        <v>79.015</v>
      </c>
      <c r="J10" s="13">
        <f>_xlfn.RANK.EQ(I10,$I$4:$I$70,0)</f>
        <v>7</v>
      </c>
      <c r="K10" s="8">
        <v>10</v>
      </c>
      <c r="L10" s="10"/>
    </row>
    <row r="11" spans="1:12" s="3" customFormat="1" ht="18" customHeight="1">
      <c r="A11" s="8">
        <v>13</v>
      </c>
      <c r="B11" s="9" t="s">
        <v>132</v>
      </c>
      <c r="C11" s="9" t="s">
        <v>154</v>
      </c>
      <c r="D11" s="16" t="s">
        <v>155</v>
      </c>
      <c r="E11" s="11" t="s">
        <v>156</v>
      </c>
      <c r="F11" s="8">
        <f t="shared" si="0"/>
        <v>35.800000000000004</v>
      </c>
      <c r="G11" s="8">
        <v>85.8</v>
      </c>
      <c r="H11" s="8">
        <f t="shared" si="1"/>
        <v>42.9</v>
      </c>
      <c r="I11" s="8">
        <f t="shared" si="2"/>
        <v>78.7</v>
      </c>
      <c r="J11" s="13">
        <f>_xlfn.RANK.EQ(I11,$I$4:$I$70,0)</f>
        <v>8</v>
      </c>
      <c r="K11" s="20">
        <v>17</v>
      </c>
      <c r="L11" s="21"/>
    </row>
    <row r="12" spans="1:12" s="3" customFormat="1" ht="18" customHeight="1">
      <c r="A12" s="8">
        <v>8</v>
      </c>
      <c r="B12" s="9" t="s">
        <v>132</v>
      </c>
      <c r="C12" s="9" t="s">
        <v>157</v>
      </c>
      <c r="D12" s="12" t="s">
        <v>158</v>
      </c>
      <c r="E12" s="11" t="s">
        <v>159</v>
      </c>
      <c r="F12" s="8">
        <f t="shared" si="0"/>
        <v>36.7</v>
      </c>
      <c r="G12" s="8">
        <v>82.27</v>
      </c>
      <c r="H12" s="8">
        <f t="shared" si="1"/>
        <v>41.135</v>
      </c>
      <c r="I12" s="8">
        <f t="shared" si="2"/>
        <v>77.83500000000001</v>
      </c>
      <c r="J12" s="13">
        <f>_xlfn.RANK.EQ(I12,$I$4:$I$70,0)</f>
        <v>9</v>
      </c>
      <c r="K12" s="8">
        <v>14</v>
      </c>
      <c r="L12" s="12"/>
    </row>
    <row r="13" spans="1:12" s="3" customFormat="1" ht="18" customHeight="1">
      <c r="A13" s="8">
        <v>12</v>
      </c>
      <c r="B13" s="9" t="s">
        <v>132</v>
      </c>
      <c r="C13" s="9" t="s">
        <v>160</v>
      </c>
      <c r="D13" s="12" t="s">
        <v>161</v>
      </c>
      <c r="E13" s="11" t="s">
        <v>27</v>
      </c>
      <c r="F13" s="8">
        <f t="shared" si="0"/>
        <v>35.9</v>
      </c>
      <c r="G13" s="8">
        <v>83.7</v>
      </c>
      <c r="H13" s="8">
        <f t="shared" si="1"/>
        <v>41.85</v>
      </c>
      <c r="I13" s="8">
        <f t="shared" si="2"/>
        <v>77.75</v>
      </c>
      <c r="J13" s="13">
        <f>_xlfn.RANK.EQ(I13,$I$4:$I$70,0)</f>
        <v>10</v>
      </c>
      <c r="K13" s="8">
        <v>20</v>
      </c>
      <c r="L13" s="12"/>
    </row>
    <row r="14" spans="1:12" s="3" customFormat="1" ht="18" customHeight="1">
      <c r="A14" s="8">
        <v>7</v>
      </c>
      <c r="B14" s="9" t="s">
        <v>132</v>
      </c>
      <c r="C14" s="9" t="s">
        <v>162</v>
      </c>
      <c r="D14" s="12" t="s">
        <v>163</v>
      </c>
      <c r="E14" s="11" t="s">
        <v>141</v>
      </c>
      <c r="F14" s="8">
        <f t="shared" si="0"/>
        <v>37.2</v>
      </c>
      <c r="G14" s="8">
        <v>80.67</v>
      </c>
      <c r="H14" s="8">
        <f t="shared" si="1"/>
        <v>40.335</v>
      </c>
      <c r="I14" s="8">
        <f t="shared" si="2"/>
        <v>77.535</v>
      </c>
      <c r="J14" s="13">
        <f>_xlfn.RANK.EQ(I14,$I$4:$I$70,0)</f>
        <v>11</v>
      </c>
      <c r="K14" s="8">
        <v>6</v>
      </c>
      <c r="L14" s="12"/>
    </row>
    <row r="15" spans="1:12" s="3" customFormat="1" ht="18" customHeight="1">
      <c r="A15" s="8">
        <v>16</v>
      </c>
      <c r="B15" s="9" t="s">
        <v>132</v>
      </c>
      <c r="C15" s="9" t="s">
        <v>164</v>
      </c>
      <c r="D15" s="16" t="s">
        <v>70</v>
      </c>
      <c r="E15" s="11" t="s">
        <v>165</v>
      </c>
      <c r="F15" s="8">
        <f t="shared" si="0"/>
        <v>34.6</v>
      </c>
      <c r="G15" s="8">
        <v>85.1</v>
      </c>
      <c r="H15" s="8">
        <f t="shared" si="1"/>
        <v>42.55</v>
      </c>
      <c r="I15" s="8">
        <f t="shared" si="2"/>
        <v>77.15</v>
      </c>
      <c r="J15" s="13">
        <f>_xlfn.RANK.EQ(I15,$I$4:$I$70,0)</f>
        <v>12</v>
      </c>
      <c r="K15" s="20">
        <v>16</v>
      </c>
      <c r="L15" s="21"/>
    </row>
    <row r="16" spans="1:12" ht="18" customHeight="1">
      <c r="A16" s="8">
        <v>10</v>
      </c>
      <c r="B16" s="9" t="s">
        <v>132</v>
      </c>
      <c r="C16" s="9" t="s">
        <v>166</v>
      </c>
      <c r="D16" s="12" t="s">
        <v>167</v>
      </c>
      <c r="E16" s="11" t="s">
        <v>21</v>
      </c>
      <c r="F16" s="8">
        <f t="shared" si="0"/>
        <v>36.2</v>
      </c>
      <c r="G16" s="8">
        <v>81.33</v>
      </c>
      <c r="H16" s="8">
        <f t="shared" si="1"/>
        <v>40.665</v>
      </c>
      <c r="I16" s="8">
        <f t="shared" si="2"/>
        <v>76.86500000000001</v>
      </c>
      <c r="J16" s="13">
        <f>_xlfn.RANK.EQ(I16,$I$4:$I$70,0)</f>
        <v>13</v>
      </c>
      <c r="K16" s="8">
        <v>18</v>
      </c>
      <c r="L16" s="12"/>
    </row>
    <row r="17" spans="1:12" ht="18" customHeight="1">
      <c r="A17" s="8">
        <v>9</v>
      </c>
      <c r="B17" s="9" t="s">
        <v>132</v>
      </c>
      <c r="C17" s="9" t="s">
        <v>168</v>
      </c>
      <c r="D17" s="12" t="s">
        <v>169</v>
      </c>
      <c r="E17" s="11" t="s">
        <v>170</v>
      </c>
      <c r="F17" s="8">
        <f t="shared" si="0"/>
        <v>36.300000000000004</v>
      </c>
      <c r="G17" s="8">
        <v>80.63</v>
      </c>
      <c r="H17" s="8">
        <f t="shared" si="1"/>
        <v>40.315</v>
      </c>
      <c r="I17" s="8">
        <f t="shared" si="2"/>
        <v>76.61500000000001</v>
      </c>
      <c r="J17" s="13">
        <f>_xlfn.RANK.EQ(I17,$I$4:$I$70,0)</f>
        <v>14</v>
      </c>
      <c r="K17" s="8">
        <v>7</v>
      </c>
      <c r="L17" s="12"/>
    </row>
    <row r="18" spans="1:12" ht="18" customHeight="1">
      <c r="A18" s="8">
        <v>14</v>
      </c>
      <c r="B18" s="9" t="s">
        <v>132</v>
      </c>
      <c r="C18" s="9" t="s">
        <v>171</v>
      </c>
      <c r="D18" s="16" t="s">
        <v>158</v>
      </c>
      <c r="E18" s="11" t="s">
        <v>172</v>
      </c>
      <c r="F18" s="8">
        <f t="shared" si="0"/>
        <v>35.7</v>
      </c>
      <c r="G18" s="8">
        <v>80.93</v>
      </c>
      <c r="H18" s="8">
        <f t="shared" si="1"/>
        <v>40.465</v>
      </c>
      <c r="I18" s="8">
        <f t="shared" si="2"/>
        <v>76.165</v>
      </c>
      <c r="J18" s="13">
        <f>_xlfn.RANK.EQ(I18,$I$4:$I$70,0)</f>
        <v>15</v>
      </c>
      <c r="K18" s="20">
        <v>9</v>
      </c>
      <c r="L18" s="21"/>
    </row>
    <row r="19" spans="1:12" ht="18" customHeight="1">
      <c r="A19" s="8">
        <v>15</v>
      </c>
      <c r="B19" s="9" t="s">
        <v>132</v>
      </c>
      <c r="C19" s="9" t="s">
        <v>173</v>
      </c>
      <c r="D19" s="16" t="s">
        <v>174</v>
      </c>
      <c r="E19" s="11" t="s">
        <v>175</v>
      </c>
      <c r="F19" s="8">
        <f t="shared" si="0"/>
        <v>34.7</v>
      </c>
      <c r="G19" s="8">
        <v>81.67</v>
      </c>
      <c r="H19" s="8">
        <f t="shared" si="1"/>
        <v>40.835</v>
      </c>
      <c r="I19" s="8">
        <f t="shared" si="2"/>
        <v>75.535</v>
      </c>
      <c r="J19" s="13">
        <f>_xlfn.RANK.EQ(I19,$I$4:$I$70,0)</f>
        <v>16</v>
      </c>
      <c r="K19" s="20">
        <v>8</v>
      </c>
      <c r="L19" s="21"/>
    </row>
    <row r="20" spans="1:12" ht="18" customHeight="1">
      <c r="A20" s="8">
        <v>18</v>
      </c>
      <c r="B20" s="9" t="s">
        <v>132</v>
      </c>
      <c r="C20" s="9" t="s">
        <v>176</v>
      </c>
      <c r="D20" s="16" t="s">
        <v>177</v>
      </c>
      <c r="E20" s="11" t="s">
        <v>178</v>
      </c>
      <c r="F20" s="8">
        <f t="shared" si="0"/>
        <v>34.1</v>
      </c>
      <c r="G20" s="8">
        <v>79.73</v>
      </c>
      <c r="H20" s="8">
        <f t="shared" si="1"/>
        <v>39.865</v>
      </c>
      <c r="I20" s="8">
        <f t="shared" si="2"/>
        <v>73.965</v>
      </c>
      <c r="J20" s="13">
        <f>_xlfn.RANK.EQ(I20,$I$4:$I$70,0)</f>
        <v>17</v>
      </c>
      <c r="K20" s="20">
        <v>12</v>
      </c>
      <c r="L20" s="21"/>
    </row>
    <row r="21" spans="1:12" ht="18" customHeight="1">
      <c r="A21" s="8">
        <v>19</v>
      </c>
      <c r="B21" s="9" t="s">
        <v>132</v>
      </c>
      <c r="C21" s="9" t="s">
        <v>179</v>
      </c>
      <c r="D21" s="16" t="s">
        <v>180</v>
      </c>
      <c r="E21" s="11" t="s">
        <v>181</v>
      </c>
      <c r="F21" s="8">
        <f t="shared" si="0"/>
        <v>33.9</v>
      </c>
      <c r="G21" s="8">
        <v>78.2</v>
      </c>
      <c r="H21" s="8">
        <f t="shared" si="1"/>
        <v>39.1</v>
      </c>
      <c r="I21" s="8">
        <f t="shared" si="2"/>
        <v>73</v>
      </c>
      <c r="J21" s="13">
        <f>_xlfn.RANK.EQ(I21,$I$4:$I$70,0)</f>
        <v>18</v>
      </c>
      <c r="K21" s="20">
        <v>4</v>
      </c>
      <c r="L21" s="21"/>
    </row>
    <row r="22" spans="1:12" ht="18" customHeight="1">
      <c r="A22" s="8">
        <v>17</v>
      </c>
      <c r="B22" s="9" t="s">
        <v>132</v>
      </c>
      <c r="C22" s="9" t="s">
        <v>182</v>
      </c>
      <c r="D22" s="16" t="s">
        <v>183</v>
      </c>
      <c r="E22" s="11" t="s">
        <v>184</v>
      </c>
      <c r="F22" s="8">
        <f t="shared" si="0"/>
        <v>34.300000000000004</v>
      </c>
      <c r="G22" s="8">
        <v>77.37</v>
      </c>
      <c r="H22" s="8">
        <f t="shared" si="1"/>
        <v>38.685</v>
      </c>
      <c r="I22" s="8">
        <f t="shared" si="2"/>
        <v>72.98500000000001</v>
      </c>
      <c r="J22" s="13">
        <f>_xlfn.RANK.EQ(I22,$I$4:$I$70,0)</f>
        <v>19</v>
      </c>
      <c r="K22" s="20">
        <v>13</v>
      </c>
      <c r="L22" s="21"/>
    </row>
    <row r="23" spans="1:12" ht="18" customHeight="1">
      <c r="A23" s="8">
        <v>20</v>
      </c>
      <c r="B23" s="9" t="s">
        <v>132</v>
      </c>
      <c r="C23" s="9" t="s">
        <v>185</v>
      </c>
      <c r="D23" s="16" t="s">
        <v>186</v>
      </c>
      <c r="E23" s="15" t="s">
        <v>187</v>
      </c>
      <c r="F23" s="8">
        <f t="shared" si="0"/>
        <v>33.6</v>
      </c>
      <c r="G23" s="8">
        <v>77</v>
      </c>
      <c r="H23" s="8">
        <f t="shared" si="1"/>
        <v>38.5</v>
      </c>
      <c r="I23" s="8">
        <f t="shared" si="2"/>
        <v>72.1</v>
      </c>
      <c r="J23" s="13">
        <f>_xlfn.RANK.EQ(I23,$I$4:$I$70,0)</f>
        <v>20</v>
      </c>
      <c r="K23" s="20">
        <v>15</v>
      </c>
      <c r="L23" s="21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18:E23">
    <cfRule type="expression" priority="1" dxfId="0" stopIfTrue="1">
      <formula>AND(COUNTIF($E$18:$E$23,E18)&gt;1,NOT(ISBLANK(E18)))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zoomScale="120" zoomScaleNormal="120" zoomScaleSheetLayoutView="100" workbookViewId="0" topLeftCell="A1">
      <pane ySplit="3" topLeftCell="A4" activePane="bottomLeft" state="frozen"/>
      <selection pane="bottomLeft" activeCell="L2" sqref="L1:L6553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  <col min="13" max="13" width="19.875" style="0" customWidth="1"/>
  </cols>
  <sheetData>
    <row r="1" spans="1:12" ht="22.5" customHeight="1">
      <c r="A1" s="5" t="s">
        <v>188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16.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2</v>
      </c>
      <c r="B4" s="9" t="s">
        <v>189</v>
      </c>
      <c r="C4" s="9" t="s">
        <v>190</v>
      </c>
      <c r="D4" s="10" t="s">
        <v>191</v>
      </c>
      <c r="E4" s="11" t="s">
        <v>192</v>
      </c>
      <c r="F4" s="8">
        <f>E4*0.2</f>
        <v>24.8</v>
      </c>
      <c r="G4" s="8">
        <v>84.73</v>
      </c>
      <c r="H4" s="8">
        <f>G4*0.5</f>
        <v>42.365</v>
      </c>
      <c r="I4" s="8">
        <f>F4+H4</f>
        <v>67.165</v>
      </c>
      <c r="J4" s="13">
        <f>_xlfn.RANK.EQ(I4,$I$4:$I$49,0)</f>
        <v>1</v>
      </c>
      <c r="K4" s="8">
        <v>2</v>
      </c>
      <c r="L4" s="10"/>
    </row>
    <row r="5" spans="1:12" s="2" customFormat="1" ht="18" customHeight="1">
      <c r="A5" s="8">
        <v>1</v>
      </c>
      <c r="B5" s="9" t="s">
        <v>189</v>
      </c>
      <c r="C5" s="9" t="s">
        <v>193</v>
      </c>
      <c r="D5" s="10" t="s">
        <v>194</v>
      </c>
      <c r="E5" s="11" t="s">
        <v>195</v>
      </c>
      <c r="F5" s="8">
        <f>E5*0.2</f>
        <v>25.3</v>
      </c>
      <c r="G5" s="8">
        <v>83.13</v>
      </c>
      <c r="H5" s="8">
        <f>G5*0.5</f>
        <v>41.565</v>
      </c>
      <c r="I5" s="8">
        <f>F5+H5</f>
        <v>66.865</v>
      </c>
      <c r="J5" s="13">
        <f>_xlfn.RANK.EQ(I5,$I$4:$I$49,0)</f>
        <v>2</v>
      </c>
      <c r="K5" s="8">
        <v>1</v>
      </c>
      <c r="L5" s="10"/>
    </row>
    <row r="6" spans="1:12" s="2" customFormat="1" ht="18" customHeight="1">
      <c r="A6" s="8">
        <v>3</v>
      </c>
      <c r="B6" s="9" t="s">
        <v>189</v>
      </c>
      <c r="C6" s="9" t="s">
        <v>196</v>
      </c>
      <c r="D6" s="10" t="s">
        <v>197</v>
      </c>
      <c r="E6" s="11" t="s">
        <v>198</v>
      </c>
      <c r="F6" s="8">
        <f>E6*0.2</f>
        <v>24.400000000000002</v>
      </c>
      <c r="G6" s="8">
        <v>82.57</v>
      </c>
      <c r="H6" s="8">
        <f>G6*0.5</f>
        <v>41.285</v>
      </c>
      <c r="I6" s="8">
        <f>F6+H6</f>
        <v>65.685</v>
      </c>
      <c r="J6" s="13">
        <f>_xlfn.RANK.EQ(I6,$I$4:$I$49,0)</f>
        <v>3</v>
      </c>
      <c r="K6" s="8">
        <v>3</v>
      </c>
      <c r="L6" s="10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:E6">
    <cfRule type="expression" priority="1" dxfId="0" stopIfTrue="1">
      <formula>AND(COUNTIF($E$4:$E$6,E4)&gt;1,NOT(ISBLANK(E4)))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="120" zoomScaleNormal="120" zoomScaleSheetLayoutView="100" workbookViewId="0" topLeftCell="A1">
      <pane ySplit="3" topLeftCell="A4" activePane="bottomLeft" state="frozen"/>
      <selection pane="bottomLeft" activeCell="G15" sqref="G15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875" style="0" customWidth="1"/>
    <col min="11" max="11" width="8.50390625" style="0" customWidth="1"/>
    <col min="12" max="12" width="6.875" style="0" customWidth="1"/>
  </cols>
  <sheetData>
    <row r="1" spans="1:12" ht="22.5" customHeight="1">
      <c r="A1" s="5" t="s">
        <v>199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21.7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24.75" customHeight="1">
      <c r="A4" s="8">
        <v>1</v>
      </c>
      <c r="B4" s="9" t="s">
        <v>200</v>
      </c>
      <c r="C4" s="9" t="s">
        <v>201</v>
      </c>
      <c r="D4" s="10" t="s">
        <v>202</v>
      </c>
      <c r="E4" s="11" t="s">
        <v>116</v>
      </c>
      <c r="F4" s="8">
        <f>E4*0.2</f>
        <v>26.400000000000002</v>
      </c>
      <c r="G4" s="8">
        <v>83.33</v>
      </c>
      <c r="H4" s="8">
        <f>G4*0.5</f>
        <v>41.665</v>
      </c>
      <c r="I4" s="8">
        <f>F4+H4</f>
        <v>68.065</v>
      </c>
      <c r="J4" s="31">
        <f>_xlfn.RANK.EQ(I4,$I$4:$I$50,0)</f>
        <v>1</v>
      </c>
      <c r="K4" s="8">
        <v>4</v>
      </c>
      <c r="L4" s="10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">
    <cfRule type="expression" priority="1" dxfId="0" stopIfTrue="1">
      <formula>AND(COUNTIF($E$4,E4)&gt;1,NOT(ISBLANK(E4)))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="120" zoomScaleNormal="120" zoomScaleSheetLayoutView="100"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25390625" style="0" customWidth="1"/>
    <col min="11" max="11" width="8.50390625" style="0" customWidth="1"/>
    <col min="12" max="12" width="8.125" style="0" customWidth="1"/>
    <col min="13" max="13" width="17.125" style="0" customWidth="1"/>
  </cols>
  <sheetData>
    <row r="1" spans="1:12" ht="22.5" customHeight="1">
      <c r="A1" s="5" t="s">
        <v>203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27.7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1</v>
      </c>
      <c r="B4" s="9" t="s">
        <v>204</v>
      </c>
      <c r="C4" s="9" t="s">
        <v>205</v>
      </c>
      <c r="D4" s="10" t="s">
        <v>206</v>
      </c>
      <c r="E4" s="25" t="s">
        <v>207</v>
      </c>
      <c r="F4" s="8">
        <f>E4*0.2</f>
        <v>31.400000000000002</v>
      </c>
      <c r="G4" s="8">
        <v>83.87</v>
      </c>
      <c r="H4" s="8">
        <f>G4*0.5</f>
        <v>41.935</v>
      </c>
      <c r="I4" s="33">
        <f>F4+H4</f>
        <v>73.33500000000001</v>
      </c>
      <c r="J4" s="31">
        <v>1</v>
      </c>
      <c r="K4" s="8">
        <v>5</v>
      </c>
      <c r="L4" s="27" t="s">
        <v>208</v>
      </c>
    </row>
    <row r="5" spans="1:12" s="2" customFormat="1" ht="18" customHeight="1">
      <c r="A5" s="8">
        <v>3</v>
      </c>
      <c r="B5" s="9" t="s">
        <v>204</v>
      </c>
      <c r="C5" s="9" t="s">
        <v>209</v>
      </c>
      <c r="D5" s="10" t="s">
        <v>210</v>
      </c>
      <c r="E5" s="11" t="s">
        <v>211</v>
      </c>
      <c r="F5" s="8">
        <f>E5*0.2</f>
        <v>26.1</v>
      </c>
      <c r="G5" s="8">
        <v>85.83</v>
      </c>
      <c r="H5" s="8">
        <f>G5*0.5</f>
        <v>42.915</v>
      </c>
      <c r="I5" s="34">
        <f>F5+H5</f>
        <v>69.015</v>
      </c>
      <c r="J5" s="32">
        <v>2</v>
      </c>
      <c r="K5" s="8">
        <v>7</v>
      </c>
      <c r="L5" s="10"/>
    </row>
    <row r="6" spans="1:12" s="2" customFormat="1" ht="18" customHeight="1">
      <c r="A6" s="8">
        <v>2</v>
      </c>
      <c r="B6" s="9" t="s">
        <v>204</v>
      </c>
      <c r="C6" s="9" t="s">
        <v>212</v>
      </c>
      <c r="D6" s="10" t="s">
        <v>213</v>
      </c>
      <c r="E6" s="25" t="s">
        <v>214</v>
      </c>
      <c r="F6" s="8">
        <f>E6*0.2</f>
        <v>27.8</v>
      </c>
      <c r="G6" s="8">
        <v>82.43</v>
      </c>
      <c r="H6" s="8">
        <f>G6*0.5</f>
        <v>41.215</v>
      </c>
      <c r="I6" s="34">
        <f>F6+H6</f>
        <v>69.015</v>
      </c>
      <c r="J6" s="32">
        <v>3</v>
      </c>
      <c r="K6" s="8">
        <v>6</v>
      </c>
      <c r="L6" s="27" t="s">
        <v>208</v>
      </c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:E6">
    <cfRule type="expression" priority="1" dxfId="0" stopIfTrue="1">
      <formula>AND(COUNTIF($E$4:$E$6,E4)&gt;1,NOT(ISBLANK(E4)))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="130" zoomScaleNormal="130" zoomScaleSheetLayoutView="100" workbookViewId="0" topLeftCell="A1">
      <pane ySplit="3" topLeftCell="A4" activePane="bottomLeft" state="frozen"/>
      <selection pane="bottomLeft" activeCell="L9" sqref="L9:L10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00390625" style="0" customWidth="1"/>
    <col min="11" max="11" width="8.50390625" style="0" customWidth="1"/>
    <col min="12" max="12" width="7.875" style="0" customWidth="1"/>
    <col min="13" max="13" width="22.375" style="0" customWidth="1"/>
  </cols>
  <sheetData>
    <row r="1" spans="1:12" ht="22.5" customHeight="1">
      <c r="A1" s="5" t="s">
        <v>215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16.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30.75" customHeight="1">
      <c r="A4" s="8">
        <v>1</v>
      </c>
      <c r="B4" s="27" t="s">
        <v>216</v>
      </c>
      <c r="C4" s="27" t="s">
        <v>179</v>
      </c>
      <c r="D4" s="10" t="s">
        <v>217</v>
      </c>
      <c r="E4" s="11" t="s">
        <v>218</v>
      </c>
      <c r="F4" s="8">
        <f aca="true" t="shared" si="0" ref="F4:F10">E4*0.2</f>
        <v>41.5</v>
      </c>
      <c r="G4" s="8">
        <v>83.37</v>
      </c>
      <c r="H4" s="8">
        <f aca="true" t="shared" si="1" ref="H4:H10">G4*0.5</f>
        <v>41.685</v>
      </c>
      <c r="I4" s="8">
        <f aca="true" t="shared" si="2" ref="I4:I10">F4+H4</f>
        <v>83.185</v>
      </c>
      <c r="J4" s="13">
        <f>_xlfn.RANK.EQ(I4,$I$4:$I$53,0)</f>
        <v>1</v>
      </c>
      <c r="K4" s="8">
        <v>1</v>
      </c>
      <c r="L4" s="10"/>
    </row>
    <row r="5" spans="1:12" s="2" customFormat="1" ht="30.75" customHeight="1">
      <c r="A5" s="8">
        <v>2</v>
      </c>
      <c r="B5" s="27" t="s">
        <v>216</v>
      </c>
      <c r="C5" s="27" t="s">
        <v>219</v>
      </c>
      <c r="D5" s="10" t="s">
        <v>149</v>
      </c>
      <c r="E5" s="11" t="s">
        <v>36</v>
      </c>
      <c r="F5" s="8">
        <f t="shared" si="0"/>
        <v>32.2</v>
      </c>
      <c r="G5" s="8">
        <v>88.17</v>
      </c>
      <c r="H5" s="8">
        <f t="shared" si="1"/>
        <v>44.085</v>
      </c>
      <c r="I5" s="8">
        <f t="shared" si="2"/>
        <v>76.285</v>
      </c>
      <c r="J5" s="13">
        <f>_xlfn.RANK.EQ(I5,$I$4:$I$53,0)</f>
        <v>2</v>
      </c>
      <c r="K5" s="8">
        <v>3</v>
      </c>
      <c r="L5" s="10"/>
    </row>
    <row r="6" spans="1:12" s="2" customFormat="1" ht="30.75" customHeight="1">
      <c r="A6" s="8">
        <v>3</v>
      </c>
      <c r="B6" s="27" t="s">
        <v>216</v>
      </c>
      <c r="C6" s="27" t="s">
        <v>220</v>
      </c>
      <c r="D6" s="10" t="s">
        <v>180</v>
      </c>
      <c r="E6" s="15" t="s">
        <v>36</v>
      </c>
      <c r="F6" s="8">
        <f t="shared" si="0"/>
        <v>32.2</v>
      </c>
      <c r="G6" s="8">
        <v>83.33</v>
      </c>
      <c r="H6" s="8">
        <f t="shared" si="1"/>
        <v>41.665</v>
      </c>
      <c r="I6" s="8">
        <f t="shared" si="2"/>
        <v>73.86500000000001</v>
      </c>
      <c r="J6" s="13">
        <f>_xlfn.RANK.EQ(I6,$I$4:$I$53,0)</f>
        <v>3</v>
      </c>
      <c r="K6" s="8">
        <v>2</v>
      </c>
      <c r="L6" s="10"/>
    </row>
    <row r="7" spans="1:12" s="3" customFormat="1" ht="30.75" customHeight="1">
      <c r="A7" s="8">
        <v>4</v>
      </c>
      <c r="B7" s="27" t="s">
        <v>216</v>
      </c>
      <c r="C7" s="27" t="s">
        <v>221</v>
      </c>
      <c r="D7" s="12" t="s">
        <v>222</v>
      </c>
      <c r="E7" s="25" t="s">
        <v>223</v>
      </c>
      <c r="F7" s="8">
        <f t="shared" si="0"/>
        <v>31.1</v>
      </c>
      <c r="G7" s="8">
        <v>80.27</v>
      </c>
      <c r="H7" s="8">
        <f t="shared" si="1"/>
        <v>40.135</v>
      </c>
      <c r="I7" s="8">
        <f t="shared" si="2"/>
        <v>71.235</v>
      </c>
      <c r="J7" s="13">
        <f>_xlfn.RANK.EQ(I7,$I$4:$I$53,0)</f>
        <v>4</v>
      </c>
      <c r="K7" s="8">
        <v>4</v>
      </c>
      <c r="L7" s="27" t="s">
        <v>208</v>
      </c>
    </row>
    <row r="8" spans="1:12" s="3" customFormat="1" ht="30.75" customHeight="1">
      <c r="A8" s="8">
        <v>5</v>
      </c>
      <c r="B8" s="27" t="s">
        <v>216</v>
      </c>
      <c r="C8" s="27" t="s">
        <v>224</v>
      </c>
      <c r="D8" s="12" t="s">
        <v>225</v>
      </c>
      <c r="E8" s="11" t="s">
        <v>61</v>
      </c>
      <c r="F8" s="8">
        <f t="shared" si="0"/>
        <v>27.700000000000003</v>
      </c>
      <c r="G8" s="8">
        <v>85.1</v>
      </c>
      <c r="H8" s="8">
        <f t="shared" si="1"/>
        <v>42.55</v>
      </c>
      <c r="I8" s="8">
        <f t="shared" si="2"/>
        <v>70.25</v>
      </c>
      <c r="J8" s="13">
        <f>_xlfn.RANK.EQ(I8,$I$4:$I$53,0)</f>
        <v>5</v>
      </c>
      <c r="K8" s="8">
        <v>5</v>
      </c>
      <c r="L8" s="12"/>
    </row>
    <row r="9" spans="1:12" s="3" customFormat="1" ht="30.75" customHeight="1">
      <c r="A9" s="8">
        <v>6</v>
      </c>
      <c r="B9" s="27" t="s">
        <v>216</v>
      </c>
      <c r="C9" s="27" t="s">
        <v>226</v>
      </c>
      <c r="D9" s="12" t="s">
        <v>227</v>
      </c>
      <c r="E9" s="25" t="s">
        <v>125</v>
      </c>
      <c r="F9" s="8">
        <f t="shared" si="0"/>
        <v>25.900000000000002</v>
      </c>
      <c r="G9" s="8">
        <v>82.73</v>
      </c>
      <c r="H9" s="8">
        <f t="shared" si="1"/>
        <v>41.365</v>
      </c>
      <c r="I9" s="8">
        <f t="shared" si="2"/>
        <v>67.265</v>
      </c>
      <c r="J9" s="13">
        <f>_xlfn.RANK.EQ(I9,$I$4:$I$53,0)</f>
        <v>6</v>
      </c>
      <c r="K9" s="8">
        <v>7</v>
      </c>
      <c r="L9" s="27" t="s">
        <v>208</v>
      </c>
    </row>
    <row r="10" spans="1:12" s="3" customFormat="1" ht="30.75" customHeight="1">
      <c r="A10" s="8">
        <v>7</v>
      </c>
      <c r="B10" s="27" t="s">
        <v>216</v>
      </c>
      <c r="C10" s="27" t="s">
        <v>228</v>
      </c>
      <c r="D10" s="12" t="s">
        <v>229</v>
      </c>
      <c r="E10" s="25" t="s">
        <v>230</v>
      </c>
      <c r="F10" s="8">
        <f t="shared" si="0"/>
        <v>24.3</v>
      </c>
      <c r="G10" s="8">
        <v>81.37</v>
      </c>
      <c r="H10" s="8">
        <f t="shared" si="1"/>
        <v>40.685</v>
      </c>
      <c r="I10" s="8">
        <f t="shared" si="2"/>
        <v>64.985</v>
      </c>
      <c r="J10" s="13">
        <f>_xlfn.RANK.EQ(I10,$I$4:$I$53,0)</f>
        <v>7</v>
      </c>
      <c r="K10" s="8">
        <v>6</v>
      </c>
      <c r="L10" s="27" t="s">
        <v>208</v>
      </c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L4" sqref="L4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25390625" style="0" customWidth="1"/>
    <col min="11" max="11" width="8.50390625" style="0" customWidth="1"/>
    <col min="12" max="12" width="8.125" style="0" customWidth="1"/>
    <col min="13" max="13" width="19.25390625" style="0" customWidth="1"/>
  </cols>
  <sheetData>
    <row r="1" spans="1:12" ht="22.5" customHeight="1">
      <c r="A1" s="5" t="s">
        <v>231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25.5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1</v>
      </c>
      <c r="B4" s="9" t="s">
        <v>232</v>
      </c>
      <c r="C4" s="9" t="s">
        <v>233</v>
      </c>
      <c r="D4" s="10" t="s">
        <v>234</v>
      </c>
      <c r="E4" s="25" t="s">
        <v>235</v>
      </c>
      <c r="F4" s="8">
        <f>E4*0.2</f>
        <v>35.4</v>
      </c>
      <c r="G4" s="8">
        <v>81.73</v>
      </c>
      <c r="H4" s="8">
        <f>G4*0.5</f>
        <v>40.865</v>
      </c>
      <c r="I4" s="8">
        <f>F4+H4</f>
        <v>76.265</v>
      </c>
      <c r="J4" s="31">
        <f>_xlfn.RANK.EQ(I4,$I$4:$I$51,0)</f>
        <v>1</v>
      </c>
      <c r="K4" s="8">
        <v>9</v>
      </c>
      <c r="L4" s="27" t="s">
        <v>208</v>
      </c>
    </row>
    <row r="5" spans="1:12" s="2" customFormat="1" ht="18" customHeight="1">
      <c r="A5" s="8">
        <v>2</v>
      </c>
      <c r="B5" s="9" t="s">
        <v>232</v>
      </c>
      <c r="C5" s="9" t="s">
        <v>236</v>
      </c>
      <c r="D5" s="10" t="s">
        <v>237</v>
      </c>
      <c r="E5" s="25" t="s">
        <v>238</v>
      </c>
      <c r="F5" s="8">
        <f>E5*0.2</f>
        <v>32.9</v>
      </c>
      <c r="G5" s="8">
        <v>84.43</v>
      </c>
      <c r="H5" s="8">
        <f>G5*0.5</f>
        <v>42.215</v>
      </c>
      <c r="I5" s="8">
        <f>F5+H5</f>
        <v>75.11500000000001</v>
      </c>
      <c r="J5" s="31">
        <f>_xlfn.RANK.EQ(I5,$I$4:$I$51,0)</f>
        <v>2</v>
      </c>
      <c r="K5" s="8">
        <v>8</v>
      </c>
      <c r="L5" s="27" t="s">
        <v>208</v>
      </c>
    </row>
    <row r="6" spans="1:13" s="28" customFormat="1" ht="18" customHeight="1">
      <c r="A6" s="17">
        <v>3</v>
      </c>
      <c r="B6" s="18" t="s">
        <v>232</v>
      </c>
      <c r="C6" s="18" t="s">
        <v>239</v>
      </c>
      <c r="D6" s="29" t="s">
        <v>240</v>
      </c>
      <c r="E6" s="30" t="s">
        <v>241</v>
      </c>
      <c r="F6" s="17">
        <f>E6*0.2</f>
        <v>32.7</v>
      </c>
      <c r="G6" s="17"/>
      <c r="H6" s="17">
        <f>G6*0.5</f>
        <v>0</v>
      </c>
      <c r="I6" s="17">
        <f>F6+H6</f>
        <v>32.7</v>
      </c>
      <c r="J6" s="32"/>
      <c r="K6" s="17" t="s">
        <v>72</v>
      </c>
      <c r="L6" s="27" t="s">
        <v>208</v>
      </c>
      <c r="M6" s="14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conditionalFormatting sqref="E4:E6">
    <cfRule type="expression" priority="1" dxfId="0" stopIfTrue="1">
      <formula>AND(COUNTIF($E$4:$E$6,E4)&gt;1,NOT(ISBLANK(E4)))</formula>
    </cfRule>
  </conditionalFormatting>
  <printOptions horizontalCentered="1"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14.25"/>
  <cols>
    <col min="1" max="1" width="4.875" style="0" customWidth="1"/>
    <col min="2" max="2" width="9.625" style="0" customWidth="1"/>
    <col min="3" max="3" width="8.375" style="0" customWidth="1"/>
    <col min="4" max="4" width="18.00390625" style="4" customWidth="1"/>
    <col min="5" max="9" width="9.375" style="0" customWidth="1"/>
    <col min="10" max="10" width="6.00390625" style="0" customWidth="1"/>
    <col min="11" max="11" width="8.50390625" style="0" customWidth="1"/>
    <col min="12" max="12" width="8.125" style="0" customWidth="1"/>
    <col min="13" max="13" width="23.75390625" style="0" customWidth="1"/>
  </cols>
  <sheetData>
    <row r="1" spans="1:12" ht="22.5" customHeight="1">
      <c r="A1" s="5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7" t="s">
        <v>6</v>
      </c>
      <c r="H2" s="7"/>
      <c r="I2" s="6" t="s">
        <v>7</v>
      </c>
      <c r="J2" s="6" t="s">
        <v>8</v>
      </c>
      <c r="K2" s="6" t="s">
        <v>9</v>
      </c>
      <c r="L2" s="7" t="s">
        <v>10</v>
      </c>
    </row>
    <row r="3" spans="1:12" s="1" customFormat="1" ht="24" customHeight="1">
      <c r="A3" s="6"/>
      <c r="B3" s="6"/>
      <c r="C3" s="6"/>
      <c r="D3" s="6"/>
      <c r="E3" s="6" t="s">
        <v>11</v>
      </c>
      <c r="F3" s="6" t="s">
        <v>12</v>
      </c>
      <c r="G3" s="7" t="s">
        <v>13</v>
      </c>
      <c r="H3" s="7" t="s">
        <v>14</v>
      </c>
      <c r="I3" s="6"/>
      <c r="J3" s="6"/>
      <c r="K3" s="6"/>
      <c r="L3" s="7"/>
    </row>
    <row r="4" spans="1:12" s="2" customFormat="1" ht="18" customHeight="1">
      <c r="A4" s="8">
        <v>2</v>
      </c>
      <c r="B4" s="9" t="s">
        <v>243</v>
      </c>
      <c r="C4" s="9" t="s">
        <v>244</v>
      </c>
      <c r="D4" s="10" t="s">
        <v>245</v>
      </c>
      <c r="E4" s="25" t="s">
        <v>175</v>
      </c>
      <c r="F4" s="8">
        <f>E4*0.2</f>
        <v>34.7</v>
      </c>
      <c r="G4" s="8">
        <v>85.27</v>
      </c>
      <c r="H4" s="8">
        <f>G4*0.5</f>
        <v>42.635</v>
      </c>
      <c r="I4" s="8">
        <f>F4+H4</f>
        <v>77.33500000000001</v>
      </c>
      <c r="J4" s="13">
        <f>_xlfn.RANK.EQ(I4,$I$4:$I$53,0)</f>
        <v>1</v>
      </c>
      <c r="K4" s="8">
        <v>14</v>
      </c>
      <c r="L4" s="27" t="s">
        <v>208</v>
      </c>
    </row>
    <row r="5" spans="1:12" s="2" customFormat="1" ht="18" customHeight="1">
      <c r="A5" s="8">
        <v>1</v>
      </c>
      <c r="B5" s="9" t="s">
        <v>243</v>
      </c>
      <c r="C5" s="9" t="s">
        <v>246</v>
      </c>
      <c r="D5" s="10" t="s">
        <v>247</v>
      </c>
      <c r="E5" s="26" t="s">
        <v>175</v>
      </c>
      <c r="F5" s="8">
        <f>E5*0.2</f>
        <v>34.7</v>
      </c>
      <c r="G5" s="8">
        <v>83.4</v>
      </c>
      <c r="H5" s="8">
        <f>G5*0.5</f>
        <v>41.7</v>
      </c>
      <c r="I5" s="8">
        <f>F5+H5</f>
        <v>76.4</v>
      </c>
      <c r="J5" s="13">
        <f>_xlfn.RANK.EQ(I5,$I$4:$I$53,0)</f>
        <v>2</v>
      </c>
      <c r="K5" s="8">
        <v>12</v>
      </c>
      <c r="L5" s="27" t="s">
        <v>208</v>
      </c>
    </row>
    <row r="6" spans="1:12" s="2" customFormat="1" ht="18" customHeight="1">
      <c r="A6" s="8">
        <v>3</v>
      </c>
      <c r="B6" s="9" t="s">
        <v>243</v>
      </c>
      <c r="C6" s="9" t="s">
        <v>248</v>
      </c>
      <c r="D6" s="10" t="s">
        <v>249</v>
      </c>
      <c r="E6" s="25" t="s">
        <v>89</v>
      </c>
      <c r="F6" s="8">
        <f>E6*0.2</f>
        <v>33.5</v>
      </c>
      <c r="G6" s="8">
        <v>80.23</v>
      </c>
      <c r="H6" s="8">
        <f>G6*0.5</f>
        <v>40.115</v>
      </c>
      <c r="I6" s="8">
        <f>F6+H6</f>
        <v>73.61500000000001</v>
      </c>
      <c r="J6" s="13">
        <f>_xlfn.RANK.EQ(I6,$I$4:$I$53,0)</f>
        <v>3</v>
      </c>
      <c r="K6" s="8">
        <v>10</v>
      </c>
      <c r="L6" s="27" t="s">
        <v>208</v>
      </c>
    </row>
    <row r="7" spans="1:12" s="3" customFormat="1" ht="18" customHeight="1">
      <c r="A7" s="8">
        <v>4</v>
      </c>
      <c r="B7" s="9" t="s">
        <v>243</v>
      </c>
      <c r="C7" s="9" t="s">
        <v>250</v>
      </c>
      <c r="D7" s="12" t="s">
        <v>251</v>
      </c>
      <c r="E7" s="11" t="s">
        <v>252</v>
      </c>
      <c r="F7" s="8">
        <f>E7*0.2</f>
        <v>30.700000000000003</v>
      </c>
      <c r="G7" s="8">
        <v>83.23</v>
      </c>
      <c r="H7" s="8">
        <f>G7*0.5</f>
        <v>41.615</v>
      </c>
      <c r="I7" s="8">
        <f>F7+H7</f>
        <v>72.315</v>
      </c>
      <c r="J7" s="13">
        <f>_xlfn.RANK.EQ(I7,$I$4:$I$53,0)</f>
        <v>4</v>
      </c>
      <c r="K7" s="8">
        <v>13</v>
      </c>
      <c r="L7" s="12"/>
    </row>
    <row r="8" spans="1:12" s="3" customFormat="1" ht="18" customHeight="1">
      <c r="A8" s="8">
        <v>5</v>
      </c>
      <c r="B8" s="9" t="s">
        <v>243</v>
      </c>
      <c r="C8" s="9" t="s">
        <v>253</v>
      </c>
      <c r="D8" s="12" t="s">
        <v>254</v>
      </c>
      <c r="E8" s="11" t="s">
        <v>255</v>
      </c>
      <c r="F8" s="8">
        <f>E8*0.2</f>
        <v>29</v>
      </c>
      <c r="G8" s="8">
        <v>83.2</v>
      </c>
      <c r="H8" s="8">
        <f>G8*0.5</f>
        <v>41.6</v>
      </c>
      <c r="I8" s="8">
        <f>F8+H8</f>
        <v>70.6</v>
      </c>
      <c r="J8" s="13">
        <f>_xlfn.RANK.EQ(I8,$I$4:$I$53,0)</f>
        <v>5</v>
      </c>
      <c r="K8" s="8">
        <v>11</v>
      </c>
      <c r="L8" s="12"/>
    </row>
  </sheetData>
  <sheetProtection/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华涛</cp:lastModifiedBy>
  <cp:lastPrinted>2015-07-08T00:19:30Z</cp:lastPrinted>
  <dcterms:created xsi:type="dcterms:W3CDTF">1996-12-17T01:32:42Z</dcterms:created>
  <dcterms:modified xsi:type="dcterms:W3CDTF">2023-05-22T07:12:20Z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047E789609D04A24ADB3F21AE17C9C07</vt:lpwstr>
  </property>
</Properties>
</file>