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51" activeTab="4"/>
  </bookViews>
  <sheets>
    <sheet name="物理" sheetId="1" r:id="rId1"/>
    <sheet name="生物" sheetId="2" r:id="rId2"/>
    <sheet name="政治" sheetId="3" r:id="rId3"/>
    <sheet name="历史" sheetId="4" r:id="rId4"/>
    <sheet name="地理" sheetId="5" r:id="rId5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<sst xmlns="http://schemas.openxmlformats.org/spreadsheetml/2006/main" count="322" uniqueCount="186">
  <si>
    <t>瑞金市2023年招聘教师总成绩（高中物理）</t>
  </si>
  <si>
    <t>序号</t>
  </si>
  <si>
    <t>岗位</t>
  </si>
  <si>
    <t>姓名</t>
  </si>
  <si>
    <t>身份证号码</t>
  </si>
  <si>
    <t>笔试成绩（占50%）</t>
  </si>
  <si>
    <t>面试成绩（占50%）</t>
  </si>
  <si>
    <t>总成绩</t>
  </si>
  <si>
    <t>排名</t>
  </si>
  <si>
    <t>面试序号</t>
  </si>
  <si>
    <t>备注</t>
  </si>
  <si>
    <t>笔试成绩</t>
  </si>
  <si>
    <t>笔试折算分</t>
  </si>
  <si>
    <t>面试成绩</t>
  </si>
  <si>
    <t>面试折算分</t>
  </si>
  <si>
    <t>1</t>
  </si>
  <si>
    <t>高中物理</t>
  </si>
  <si>
    <t>钟山</t>
  </si>
  <si>
    <t>360781***0039</t>
  </si>
  <si>
    <t>160.5</t>
  </si>
  <si>
    <t>82.8</t>
  </si>
  <si>
    <t>4</t>
  </si>
  <si>
    <t>黄媛春</t>
  </si>
  <si>
    <t>360729***3727</t>
  </si>
  <si>
    <t>127.0</t>
  </si>
  <si>
    <t>87.13</t>
  </si>
  <si>
    <t>2</t>
  </si>
  <si>
    <t>傅裕</t>
  </si>
  <si>
    <t>360733***4910</t>
  </si>
  <si>
    <t>129.0</t>
  </si>
  <si>
    <t>82.57</t>
  </si>
  <si>
    <t>3</t>
  </si>
  <si>
    <t>朱恒财</t>
  </si>
  <si>
    <t>360721***1613</t>
  </si>
  <si>
    <t>81.53</t>
  </si>
  <si>
    <t>调剂人员</t>
  </si>
  <si>
    <t>5</t>
  </si>
  <si>
    <t>吴霞</t>
  </si>
  <si>
    <t>360781***0120</t>
  </si>
  <si>
    <t>104.0</t>
  </si>
  <si>
    <t>82.07</t>
  </si>
  <si>
    <t>6</t>
  </si>
  <si>
    <t>赖华平</t>
  </si>
  <si>
    <t>360781***5903</t>
  </si>
  <si>
    <t>101.5</t>
  </si>
  <si>
    <t>80.23</t>
  </si>
  <si>
    <t>7</t>
  </si>
  <si>
    <t>曾文钧</t>
  </si>
  <si>
    <t>360731***001X</t>
  </si>
  <si>
    <t>瑞金市2023年招聘教师总成绩（高中生物）</t>
  </si>
  <si>
    <t>高中生物</t>
  </si>
  <si>
    <t>黄红霞</t>
  </si>
  <si>
    <t>360728***0065</t>
  </si>
  <si>
    <t>198.5</t>
  </si>
  <si>
    <t>84.67</t>
  </si>
  <si>
    <t>曾会英</t>
  </si>
  <si>
    <t>360733***8320</t>
  </si>
  <si>
    <t>169.0</t>
  </si>
  <si>
    <t>84.1</t>
  </si>
  <si>
    <t>曾庆昕</t>
  </si>
  <si>
    <t>360702***0039</t>
  </si>
  <si>
    <t>161.5</t>
  </si>
  <si>
    <t>81.4</t>
  </si>
  <si>
    <t>胡江红</t>
  </si>
  <si>
    <t>360681***4729</t>
  </si>
  <si>
    <t>147.5</t>
  </si>
  <si>
    <t>85.53</t>
  </si>
  <si>
    <t>杨娜</t>
  </si>
  <si>
    <t>360782***2224</t>
  </si>
  <si>
    <t>154.0</t>
  </si>
  <si>
    <t>81.87</t>
  </si>
  <si>
    <t>李文婷</t>
  </si>
  <si>
    <t>360733***8321</t>
  </si>
  <si>
    <t>147.0</t>
  </si>
  <si>
    <t>83.4</t>
  </si>
  <si>
    <t>严兰芳</t>
  </si>
  <si>
    <t>360781***6321</t>
  </si>
  <si>
    <t>145.5</t>
  </si>
  <si>
    <t>83.87</t>
  </si>
  <si>
    <t>8</t>
  </si>
  <si>
    <t>谢陈华</t>
  </si>
  <si>
    <t>360731***4835</t>
  </si>
  <si>
    <t>140.5</t>
  </si>
  <si>
    <t>10</t>
  </si>
  <si>
    <t>陈小青</t>
  </si>
  <si>
    <t>360781***5841</t>
  </si>
  <si>
    <t>134.0</t>
  </si>
  <si>
    <t>85.97</t>
  </si>
  <si>
    <t>9</t>
  </si>
  <si>
    <t>习大文</t>
  </si>
  <si>
    <t>530326***1731</t>
  </si>
  <si>
    <t>140.0</t>
  </si>
  <si>
    <t>83.03</t>
  </si>
  <si>
    <t>12</t>
  </si>
  <si>
    <t>邓燕梅</t>
  </si>
  <si>
    <t>360781***1725</t>
  </si>
  <si>
    <t>125.5</t>
  </si>
  <si>
    <t>84.93</t>
  </si>
  <si>
    <t>11</t>
  </si>
  <si>
    <t>刘璟谊</t>
  </si>
  <si>
    <t>360781***0044</t>
  </si>
  <si>
    <t>130.5</t>
  </si>
  <si>
    <t>81.03</t>
  </si>
  <si>
    <t>13</t>
  </si>
  <si>
    <t>刘艳群</t>
  </si>
  <si>
    <t>532128***1523</t>
  </si>
  <si>
    <t>115.0</t>
  </si>
  <si>
    <t>调剂替补人员</t>
  </si>
  <si>
    <t>14</t>
  </si>
  <si>
    <t>钟佳慧</t>
  </si>
  <si>
    <t>360781***2045</t>
  </si>
  <si>
    <t>111.5</t>
  </si>
  <si>
    <t>瑞金市2023年招聘教师总成绩（高中政治）</t>
  </si>
  <si>
    <t>高中政治</t>
  </si>
  <si>
    <t>周淑鑫</t>
  </si>
  <si>
    <t>360781***5868</t>
  </si>
  <si>
    <t>82.2</t>
  </si>
  <si>
    <t>宋莹</t>
  </si>
  <si>
    <t>360781***1048</t>
  </si>
  <si>
    <t>153.0</t>
  </si>
  <si>
    <t>79.7</t>
  </si>
  <si>
    <t>钟慧</t>
  </si>
  <si>
    <t>360781***0068</t>
  </si>
  <si>
    <t>152.5</t>
  </si>
  <si>
    <t>79.83</t>
  </si>
  <si>
    <t>朱舒欣</t>
  </si>
  <si>
    <t>360781***2947</t>
  </si>
  <si>
    <t>142.5</t>
  </si>
  <si>
    <t>81.37</t>
  </si>
  <si>
    <t>方思梦</t>
  </si>
  <si>
    <t>360424***2167</t>
  </si>
  <si>
    <t>143.0</t>
  </si>
  <si>
    <t>80.03</t>
  </si>
  <si>
    <t>杨苏英</t>
  </si>
  <si>
    <t>360781***2944</t>
  </si>
  <si>
    <t>79.37</t>
  </si>
  <si>
    <t>瑞金市2023年招聘教师总成绩（高中历史）</t>
  </si>
  <si>
    <t>高中历史</t>
  </si>
  <si>
    <t>袁钦琴</t>
  </si>
  <si>
    <t>360781***2021</t>
  </si>
  <si>
    <t>廖晶晶</t>
  </si>
  <si>
    <t>360735***0823</t>
  </si>
  <si>
    <t>82.1</t>
  </si>
  <si>
    <t>何志强</t>
  </si>
  <si>
    <t>360781***5837</t>
  </si>
  <si>
    <t>78.43</t>
  </si>
  <si>
    <t>瑞金市2023年招聘教师总成绩（高中地理）</t>
  </si>
  <si>
    <t>高中地理</t>
  </si>
  <si>
    <t>黄丽香</t>
  </si>
  <si>
    <t>360734***0527</t>
  </si>
  <si>
    <t>202.5</t>
  </si>
  <si>
    <t>84.62</t>
  </si>
  <si>
    <t>20</t>
  </si>
  <si>
    <t>吴晨</t>
  </si>
  <si>
    <t>360781***5526</t>
  </si>
  <si>
    <t>144.5</t>
  </si>
  <si>
    <t>85.77</t>
  </si>
  <si>
    <t>18</t>
  </si>
  <si>
    <t>李俊涛</t>
  </si>
  <si>
    <t>360781***5531</t>
  </si>
  <si>
    <t>81.77</t>
  </si>
  <si>
    <t>21</t>
  </si>
  <si>
    <t>邱阳</t>
  </si>
  <si>
    <t>362532***0419</t>
  </si>
  <si>
    <t>133.5</t>
  </si>
  <si>
    <t>84.5</t>
  </si>
  <si>
    <t>16</t>
  </si>
  <si>
    <t>梁苏敏</t>
  </si>
  <si>
    <t>360781***4228</t>
  </si>
  <si>
    <t>130.0</t>
  </si>
  <si>
    <t>85.7</t>
  </si>
  <si>
    <t>19</t>
  </si>
  <si>
    <t>林启鉴</t>
  </si>
  <si>
    <t>350823***1033</t>
  </si>
  <si>
    <t>131.0</t>
  </si>
  <si>
    <t>76.4</t>
  </si>
  <si>
    <t>17</t>
  </si>
  <si>
    <t>杨琳</t>
  </si>
  <si>
    <t>360781***002X</t>
  </si>
  <si>
    <t>112.0</t>
  </si>
  <si>
    <t>81.47</t>
  </si>
  <si>
    <t>22</t>
  </si>
  <si>
    <t>黄伟</t>
  </si>
  <si>
    <t>360732***1718</t>
  </si>
  <si>
    <t>79.67</t>
  </si>
  <si>
    <t>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</si>
</sst>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/>
    </xf>
    <xf numFmtId="0" fontId="2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pane ySplit="3" topLeftCell="A4" activePane="bottomLeft" state="frozen"/>
      <selection pane="bottomLeft" activeCell="L7" sqref="L7"/>
    </sheetView>
  </sheetViews>
  <sheetFormatPr defaultColWidth="9.00390625" defaultRowHeight="14.25"/>
  <cols>
    <col min="1" max="1" width="5.25390625" style="4" customWidth="1"/>
    <col min="2" max="2" width="9.50390625" style="4" customWidth="1"/>
    <col min="3" max="3" width="8.375" style="4" customWidth="1"/>
    <col min="4" max="4" width="18.125" style="4" customWidth="1"/>
    <col min="5" max="5" width="8.875" style="4" customWidth="1"/>
    <col min="6" max="6" width="6.125" style="4" customWidth="1"/>
    <col min="7" max="7" width="8.875" style="4" customWidth="1"/>
    <col min="8" max="8" width="6.375" style="4" customWidth="1"/>
    <col min="9" max="9" width="8.375" style="4" customWidth="1"/>
    <col min="10" max="10" width="7.00390625" style="4" customWidth="1"/>
    <col min="11" max="11" width="8.375" style="4" customWidth="1"/>
    <col min="12" max="12" width="7.375" style="4" customWidth="1"/>
    <col min="13" max="13" width="19.875" style="4" customWidth="1"/>
    <col min="14" max="16384" width="9.00390625" style="4" customWidth="1"/>
  </cols>
  <sheetData>
    <row r="1" spans="1:12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 t="s">
        <v>6</v>
      </c>
      <c r="H2" s="6"/>
      <c r="I2" s="6" t="s">
        <v>7</v>
      </c>
      <c r="J2" s="6" t="s">
        <v>8</v>
      </c>
      <c r="K2" s="6" t="s">
        <v>9</v>
      </c>
      <c r="L2" s="6" t="s">
        <v>10</v>
      </c>
    </row>
    <row r="3" spans="1:12" s="2" customFormat="1" ht="30" customHeight="1">
      <c r="A3" s="6"/>
      <c r="B3" s="6"/>
      <c r="C3" s="6"/>
      <c r="D3" s="6"/>
      <c r="E3" s="6" t="s">
        <v>11</v>
      </c>
      <c r="F3" s="6" t="s">
        <v>12</v>
      </c>
      <c r="G3" s="6" t="s">
        <v>13</v>
      </c>
      <c r="H3" s="6" t="s">
        <v>14</v>
      </c>
      <c r="I3" s="6"/>
      <c r="J3" s="6"/>
      <c r="K3" s="6"/>
      <c r="L3" s="6"/>
    </row>
    <row r="4" spans="1:12" s="22" customFormat="1" ht="33" customHeight="1">
      <c r="A4" s="7" t="s">
        <v>15</v>
      </c>
      <c r="B4" s="7" t="s">
        <v>16</v>
      </c>
      <c r="C4" s="7" t="s">
        <v>17</v>
      </c>
      <c r="D4" s="23" t="s">
        <v>18</v>
      </c>
      <c r="E4" s="9" t="s">
        <v>19</v>
      </c>
      <c r="F4" s="10">
        <f aca="true" t="shared" si="0" ref="F4:F10">E4*0.2</f>
        <v>32.1</v>
      </c>
      <c r="G4" s="7" t="s">
        <v>20</v>
      </c>
      <c r="H4" s="10">
        <f aca="true" t="shared" si="1" ref="H4:H10">G4*0.5</f>
        <v>41.4</v>
      </c>
      <c r="I4" s="10">
        <f aca="true" t="shared" si="2" ref="I4:I10">F4+H4</f>
        <v>73.5</v>
      </c>
      <c r="J4" s="12">
        <f>_xlfn.RANK.EQ(I4,$I$4:$I$54,0)</f>
        <v>1</v>
      </c>
      <c r="K4" s="29">
        <v>4</v>
      </c>
      <c r="L4" s="7"/>
    </row>
    <row r="5" spans="1:12" s="22" customFormat="1" ht="33" customHeight="1">
      <c r="A5" s="7" t="s">
        <v>21</v>
      </c>
      <c r="B5" s="7" t="s">
        <v>16</v>
      </c>
      <c r="C5" s="7" t="s">
        <v>22</v>
      </c>
      <c r="D5" s="23" t="s">
        <v>23</v>
      </c>
      <c r="E5" s="9" t="s">
        <v>24</v>
      </c>
      <c r="F5" s="10">
        <f t="shared" si="0"/>
        <v>25.400000000000002</v>
      </c>
      <c r="G5" s="7" t="s">
        <v>25</v>
      </c>
      <c r="H5" s="10">
        <f t="shared" si="1"/>
        <v>43.565</v>
      </c>
      <c r="I5" s="10">
        <f t="shared" si="2"/>
        <v>68.965</v>
      </c>
      <c r="J5" s="12">
        <f>_xlfn.RANK.EQ(I5,$I$4:$I$54,0)</f>
        <v>2</v>
      </c>
      <c r="K5" s="29">
        <v>1</v>
      </c>
      <c r="L5" s="7"/>
    </row>
    <row r="6" spans="1:12" s="22" customFormat="1" ht="33" customHeight="1">
      <c r="A6" s="7" t="s">
        <v>26</v>
      </c>
      <c r="B6" s="7" t="s">
        <v>16</v>
      </c>
      <c r="C6" s="7" t="s">
        <v>27</v>
      </c>
      <c r="D6" s="23" t="s">
        <v>28</v>
      </c>
      <c r="E6" s="9" t="s">
        <v>29</v>
      </c>
      <c r="F6" s="10">
        <f t="shared" si="0"/>
        <v>25.8</v>
      </c>
      <c r="G6" s="7" t="s">
        <v>30</v>
      </c>
      <c r="H6" s="10">
        <f t="shared" si="1"/>
        <v>41.285</v>
      </c>
      <c r="I6" s="10">
        <f t="shared" si="2"/>
        <v>67.085</v>
      </c>
      <c r="J6" s="12">
        <f>_xlfn.RANK.EQ(I6,$I$4:$I$54,0)</f>
        <v>3</v>
      </c>
      <c r="K6" s="29">
        <v>6</v>
      </c>
      <c r="L6" s="7"/>
    </row>
    <row r="7" spans="1:12" s="22" customFormat="1" ht="33" customHeight="1">
      <c r="A7" s="7" t="s">
        <v>31</v>
      </c>
      <c r="B7" s="7" t="s">
        <v>16</v>
      </c>
      <c r="C7" s="7" t="s">
        <v>32</v>
      </c>
      <c r="D7" s="23" t="s">
        <v>33</v>
      </c>
      <c r="E7" s="9" t="s">
        <v>29</v>
      </c>
      <c r="F7" s="10">
        <f t="shared" si="0"/>
        <v>25.8</v>
      </c>
      <c r="G7" s="7" t="s">
        <v>34</v>
      </c>
      <c r="H7" s="10">
        <f t="shared" si="1"/>
        <v>40.765</v>
      </c>
      <c r="I7" s="10">
        <f t="shared" si="2"/>
        <v>66.565</v>
      </c>
      <c r="J7" s="12">
        <f>_xlfn.RANK.EQ(I7,$I$4:$I$54,0)</f>
        <v>4</v>
      </c>
      <c r="K7" s="29">
        <v>5</v>
      </c>
      <c r="L7" s="7" t="s">
        <v>35</v>
      </c>
    </row>
    <row r="8" spans="1:12" s="22" customFormat="1" ht="33" customHeight="1">
      <c r="A8" s="7" t="s">
        <v>36</v>
      </c>
      <c r="B8" s="7" t="s">
        <v>16</v>
      </c>
      <c r="C8" s="7" t="s">
        <v>37</v>
      </c>
      <c r="D8" s="23" t="s">
        <v>38</v>
      </c>
      <c r="E8" s="9" t="s">
        <v>39</v>
      </c>
      <c r="F8" s="10">
        <f t="shared" si="0"/>
        <v>20.8</v>
      </c>
      <c r="G8" s="7" t="s">
        <v>40</v>
      </c>
      <c r="H8" s="10">
        <f t="shared" si="1"/>
        <v>41.035</v>
      </c>
      <c r="I8" s="10">
        <f t="shared" si="2"/>
        <v>61.834999999999994</v>
      </c>
      <c r="J8" s="12">
        <f>_xlfn.RANK.EQ(I8,$I$4:$I$54,0)</f>
        <v>5</v>
      </c>
      <c r="K8" s="29">
        <v>3</v>
      </c>
      <c r="L8" s="7"/>
    </row>
    <row r="9" spans="1:12" s="22" customFormat="1" ht="33" customHeight="1">
      <c r="A9" s="7" t="s">
        <v>41</v>
      </c>
      <c r="B9" s="7" t="s">
        <v>16</v>
      </c>
      <c r="C9" s="7" t="s">
        <v>42</v>
      </c>
      <c r="D9" s="23" t="s">
        <v>43</v>
      </c>
      <c r="E9" s="9" t="s">
        <v>44</v>
      </c>
      <c r="F9" s="10">
        <f t="shared" si="0"/>
        <v>20.3</v>
      </c>
      <c r="G9" s="7" t="s">
        <v>45</v>
      </c>
      <c r="H9" s="10">
        <f t="shared" si="1"/>
        <v>40.115</v>
      </c>
      <c r="I9" s="10">
        <f t="shared" si="2"/>
        <v>60.415000000000006</v>
      </c>
      <c r="J9" s="12">
        <f>_xlfn.RANK.EQ(I9,$I$4:$I$54,0)</f>
        <v>6</v>
      </c>
      <c r="K9" s="29">
        <v>7</v>
      </c>
      <c r="L9" s="7"/>
    </row>
    <row r="10" spans="1:12" ht="33" customHeight="1">
      <c r="A10" s="7" t="s">
        <v>46</v>
      </c>
      <c r="B10" s="7" t="s">
        <v>16</v>
      </c>
      <c r="C10" s="7" t="s">
        <v>47</v>
      </c>
      <c r="D10" s="24" t="s">
        <v>48</v>
      </c>
      <c r="E10" s="20">
        <v>90</v>
      </c>
      <c r="F10" s="10">
        <f t="shared" si="0"/>
        <v>18</v>
      </c>
      <c r="G10" s="28">
        <v>83.87</v>
      </c>
      <c r="H10" s="10">
        <f t="shared" si="1"/>
        <v>41.935</v>
      </c>
      <c r="I10" s="10">
        <f t="shared" si="2"/>
        <v>59.935</v>
      </c>
      <c r="J10" s="12">
        <f>_xlfn.RANK.EQ(I10,$I$4:$I$54,0)</f>
        <v>7</v>
      </c>
      <c r="K10" s="30">
        <v>2</v>
      </c>
      <c r="L10" s="7" t="s">
        <v>35</v>
      </c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printOptions horizontalCentered="1"/>
  <pageMargins left="0.7513888888888889" right="0.7513888888888889" top="0.66875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1">
      <pane ySplit="3" topLeftCell="A4" activePane="bottomLeft" state="frozen"/>
      <selection pane="bottomLeft" activeCell="L9" sqref="L9"/>
    </sheetView>
  </sheetViews>
  <sheetFormatPr defaultColWidth="9.00390625" defaultRowHeight="14.25"/>
  <cols>
    <col min="1" max="1" width="5.00390625" style="4" customWidth="1"/>
    <col min="2" max="2" width="8.75390625" style="4" customWidth="1"/>
    <col min="3" max="3" width="7.625" style="4" customWidth="1"/>
    <col min="4" max="4" width="17.75390625" style="4" customWidth="1"/>
    <col min="5" max="5" width="8.625" style="4" customWidth="1"/>
    <col min="6" max="6" width="6.875" style="4" customWidth="1"/>
    <col min="7" max="7" width="8.625" style="4" customWidth="1"/>
    <col min="8" max="8" width="6.875" style="4" customWidth="1"/>
    <col min="9" max="9" width="8.125" style="4" customWidth="1"/>
    <col min="10" max="10" width="6.50390625" style="4" customWidth="1"/>
    <col min="11" max="11" width="8.25390625" style="4" customWidth="1"/>
    <col min="12" max="12" width="7.50390625" style="4" customWidth="1"/>
    <col min="13" max="13" width="25.00390625" style="4" customWidth="1"/>
    <col min="14" max="16384" width="9.00390625" style="4" customWidth="1"/>
  </cols>
  <sheetData>
    <row r="1" spans="1:12" s="1" customFormat="1" ht="27" customHeight="1">
      <c r="A1" s="5" t="s">
        <v>49</v>
      </c>
      <c r="B1" s="5"/>
      <c r="C1" s="5"/>
      <c r="D1" s="5"/>
      <c r="E1" s="5"/>
      <c r="L1" s="5"/>
    </row>
    <row r="2" spans="1:12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 t="s">
        <v>6</v>
      </c>
      <c r="H2" s="6"/>
      <c r="I2" s="6" t="s">
        <v>7</v>
      </c>
      <c r="J2" s="6" t="s">
        <v>8</v>
      </c>
      <c r="K2" s="6" t="s">
        <v>9</v>
      </c>
      <c r="L2" s="6" t="s">
        <v>10</v>
      </c>
    </row>
    <row r="3" spans="1:12" s="2" customFormat="1" ht="27.75" customHeight="1">
      <c r="A3" s="6"/>
      <c r="B3" s="6"/>
      <c r="C3" s="6"/>
      <c r="D3" s="6"/>
      <c r="E3" s="6" t="s">
        <v>11</v>
      </c>
      <c r="F3" s="6" t="s">
        <v>12</v>
      </c>
      <c r="G3" s="6" t="s">
        <v>13</v>
      </c>
      <c r="H3" s="6" t="s">
        <v>14</v>
      </c>
      <c r="I3" s="6"/>
      <c r="J3" s="6"/>
      <c r="K3" s="6"/>
      <c r="L3" s="6"/>
    </row>
    <row r="4" spans="1:12" s="22" customFormat="1" ht="25.5" customHeight="1">
      <c r="A4" s="7" t="s">
        <v>15</v>
      </c>
      <c r="B4" s="7" t="s">
        <v>50</v>
      </c>
      <c r="C4" s="7" t="s">
        <v>51</v>
      </c>
      <c r="D4" s="23" t="s">
        <v>52</v>
      </c>
      <c r="E4" s="9" t="s">
        <v>53</v>
      </c>
      <c r="F4" s="10">
        <f aca="true" t="shared" si="0" ref="F4:F17">E4*0.2</f>
        <v>39.7</v>
      </c>
      <c r="G4" s="7" t="s">
        <v>54</v>
      </c>
      <c r="H4" s="10">
        <f aca="true" t="shared" si="1" ref="H4:H17">G4*0.5</f>
        <v>42.335</v>
      </c>
      <c r="I4" s="10">
        <f aca="true" t="shared" si="2" ref="I4:I17">F4+H4</f>
        <v>82.035</v>
      </c>
      <c r="J4" s="26">
        <f>_xlfn.RANK.EQ(I4,$I$4:$I$54,0)</f>
        <v>1</v>
      </c>
      <c r="K4" s="7">
        <v>18</v>
      </c>
      <c r="L4" s="7"/>
    </row>
    <row r="5" spans="1:12" s="22" customFormat="1" ht="25.5" customHeight="1">
      <c r="A5" s="7" t="s">
        <v>26</v>
      </c>
      <c r="B5" s="7" t="s">
        <v>50</v>
      </c>
      <c r="C5" s="7" t="s">
        <v>55</v>
      </c>
      <c r="D5" s="23" t="s">
        <v>56</v>
      </c>
      <c r="E5" s="9" t="s">
        <v>57</v>
      </c>
      <c r="F5" s="10">
        <f t="shared" si="0"/>
        <v>33.800000000000004</v>
      </c>
      <c r="G5" s="7" t="s">
        <v>58</v>
      </c>
      <c r="H5" s="10">
        <f t="shared" si="1"/>
        <v>42.05</v>
      </c>
      <c r="I5" s="10">
        <f t="shared" si="2"/>
        <v>75.85</v>
      </c>
      <c r="J5" s="26">
        <f>_xlfn.RANK.EQ(I5,$I$4:$I$54,0)</f>
        <v>2</v>
      </c>
      <c r="K5" s="7">
        <v>15</v>
      </c>
      <c r="L5" s="7"/>
    </row>
    <row r="6" spans="1:12" s="22" customFormat="1" ht="25.5" customHeight="1">
      <c r="A6" s="7" t="s">
        <v>31</v>
      </c>
      <c r="B6" s="7" t="s">
        <v>50</v>
      </c>
      <c r="C6" s="7" t="s">
        <v>59</v>
      </c>
      <c r="D6" s="23" t="s">
        <v>60</v>
      </c>
      <c r="E6" s="9" t="s">
        <v>61</v>
      </c>
      <c r="F6" s="10">
        <f t="shared" si="0"/>
        <v>32.300000000000004</v>
      </c>
      <c r="G6" s="7" t="s">
        <v>62</v>
      </c>
      <c r="H6" s="10">
        <f t="shared" si="1"/>
        <v>40.7</v>
      </c>
      <c r="I6" s="10">
        <f t="shared" si="2"/>
        <v>73</v>
      </c>
      <c r="J6" s="26">
        <f>_xlfn.RANK.EQ(I6,$I$4:$I$54,0)</f>
        <v>3</v>
      </c>
      <c r="K6" s="7">
        <v>8</v>
      </c>
      <c r="L6" s="7"/>
    </row>
    <row r="7" spans="1:12" s="22" customFormat="1" ht="25.5" customHeight="1">
      <c r="A7" s="7" t="s">
        <v>36</v>
      </c>
      <c r="B7" s="7" t="s">
        <v>50</v>
      </c>
      <c r="C7" s="7" t="s">
        <v>63</v>
      </c>
      <c r="D7" s="23" t="s">
        <v>64</v>
      </c>
      <c r="E7" s="9" t="s">
        <v>65</v>
      </c>
      <c r="F7" s="10">
        <f t="shared" si="0"/>
        <v>29.5</v>
      </c>
      <c r="G7" s="7" t="s">
        <v>66</v>
      </c>
      <c r="H7" s="10">
        <f t="shared" si="1"/>
        <v>42.765</v>
      </c>
      <c r="I7" s="10">
        <f t="shared" si="2"/>
        <v>72.265</v>
      </c>
      <c r="J7" s="26">
        <f>_xlfn.RANK.EQ(I7,$I$4:$I$54,0)</f>
        <v>4</v>
      </c>
      <c r="K7" s="7">
        <v>21</v>
      </c>
      <c r="L7" s="7"/>
    </row>
    <row r="8" spans="1:12" s="22" customFormat="1" ht="25.5" customHeight="1">
      <c r="A8" s="7" t="s">
        <v>21</v>
      </c>
      <c r="B8" s="7" t="s">
        <v>50</v>
      </c>
      <c r="C8" s="7" t="s">
        <v>67</v>
      </c>
      <c r="D8" s="23" t="s">
        <v>68</v>
      </c>
      <c r="E8" s="9" t="s">
        <v>69</v>
      </c>
      <c r="F8" s="10">
        <f t="shared" si="0"/>
        <v>30.8</v>
      </c>
      <c r="G8" s="7" t="s">
        <v>70</v>
      </c>
      <c r="H8" s="10">
        <f t="shared" si="1"/>
        <v>40.935</v>
      </c>
      <c r="I8" s="10">
        <f t="shared" si="2"/>
        <v>71.735</v>
      </c>
      <c r="J8" s="26">
        <f>_xlfn.RANK.EQ(I8,$I$4:$I$54,0)</f>
        <v>5</v>
      </c>
      <c r="K8" s="7">
        <v>16</v>
      </c>
      <c r="L8" s="7"/>
    </row>
    <row r="9" spans="1:12" s="22" customFormat="1" ht="25.5" customHeight="1">
      <c r="A9" s="7" t="s">
        <v>41</v>
      </c>
      <c r="B9" s="7" t="s">
        <v>50</v>
      </c>
      <c r="C9" s="7" t="s">
        <v>71</v>
      </c>
      <c r="D9" s="23" t="s">
        <v>72</v>
      </c>
      <c r="E9" s="9" t="s">
        <v>73</v>
      </c>
      <c r="F9" s="10">
        <f t="shared" si="0"/>
        <v>29.400000000000002</v>
      </c>
      <c r="G9" s="7" t="s">
        <v>74</v>
      </c>
      <c r="H9" s="10">
        <f t="shared" si="1"/>
        <v>41.7</v>
      </c>
      <c r="I9" s="10">
        <f t="shared" si="2"/>
        <v>71.10000000000001</v>
      </c>
      <c r="J9" s="26">
        <f>_xlfn.RANK.EQ(I9,$I$4:$I$54,0)</f>
        <v>6</v>
      </c>
      <c r="K9" s="7">
        <v>20</v>
      </c>
      <c r="L9" s="7" t="s">
        <v>35</v>
      </c>
    </row>
    <row r="10" spans="1:12" s="22" customFormat="1" ht="25.5" customHeight="1">
      <c r="A10" s="7" t="s">
        <v>46</v>
      </c>
      <c r="B10" s="7" t="s">
        <v>50</v>
      </c>
      <c r="C10" s="7" t="s">
        <v>75</v>
      </c>
      <c r="D10" s="23" t="s">
        <v>76</v>
      </c>
      <c r="E10" s="9" t="s">
        <v>77</v>
      </c>
      <c r="F10" s="10">
        <f t="shared" si="0"/>
        <v>29.1</v>
      </c>
      <c r="G10" s="7" t="s">
        <v>78</v>
      </c>
      <c r="H10" s="10">
        <f t="shared" si="1"/>
        <v>41.935</v>
      </c>
      <c r="I10" s="10">
        <f t="shared" si="2"/>
        <v>71.035</v>
      </c>
      <c r="J10" s="26">
        <f>_xlfn.RANK.EQ(I10,$I$4:$I$54,0)</f>
        <v>7</v>
      </c>
      <c r="K10" s="7">
        <v>10</v>
      </c>
      <c r="L10" s="7" t="s">
        <v>35</v>
      </c>
    </row>
    <row r="11" spans="1:12" s="22" customFormat="1" ht="25.5" customHeight="1">
      <c r="A11" s="7" t="s">
        <v>79</v>
      </c>
      <c r="B11" s="7" t="s">
        <v>50</v>
      </c>
      <c r="C11" s="7" t="s">
        <v>80</v>
      </c>
      <c r="D11" s="23" t="s">
        <v>81</v>
      </c>
      <c r="E11" s="9" t="s">
        <v>82</v>
      </c>
      <c r="F11" s="10">
        <f t="shared" si="0"/>
        <v>28.1</v>
      </c>
      <c r="G11" s="7" t="s">
        <v>78</v>
      </c>
      <c r="H11" s="10">
        <f t="shared" si="1"/>
        <v>41.935</v>
      </c>
      <c r="I11" s="10">
        <f t="shared" si="2"/>
        <v>70.035</v>
      </c>
      <c r="J11" s="26">
        <f>_xlfn.RANK.EQ(I11,$I$4:$I$54,0)</f>
        <v>8</v>
      </c>
      <c r="K11" s="7">
        <v>14</v>
      </c>
      <c r="L11" s="7" t="s">
        <v>35</v>
      </c>
    </row>
    <row r="12" spans="1:12" s="22" customFormat="1" ht="25.5" customHeight="1">
      <c r="A12" s="7" t="s">
        <v>83</v>
      </c>
      <c r="B12" s="7" t="s">
        <v>50</v>
      </c>
      <c r="C12" s="7" t="s">
        <v>84</v>
      </c>
      <c r="D12" s="23" t="s">
        <v>85</v>
      </c>
      <c r="E12" s="9" t="s">
        <v>86</v>
      </c>
      <c r="F12" s="10">
        <f t="shared" si="0"/>
        <v>26.8</v>
      </c>
      <c r="G12" s="7" t="s">
        <v>87</v>
      </c>
      <c r="H12" s="10">
        <f t="shared" si="1"/>
        <v>42.985</v>
      </c>
      <c r="I12" s="10">
        <f t="shared" si="2"/>
        <v>69.785</v>
      </c>
      <c r="J12" s="26">
        <f>_xlfn.RANK.EQ(I12,$I$4:$I$54,0)</f>
        <v>9</v>
      </c>
      <c r="K12" s="7">
        <v>12</v>
      </c>
      <c r="L12" s="7"/>
    </row>
    <row r="13" spans="1:12" s="22" customFormat="1" ht="25.5" customHeight="1">
      <c r="A13" s="7" t="s">
        <v>88</v>
      </c>
      <c r="B13" s="7" t="s">
        <v>50</v>
      </c>
      <c r="C13" s="7" t="s">
        <v>89</v>
      </c>
      <c r="D13" s="23" t="s">
        <v>90</v>
      </c>
      <c r="E13" s="9" t="s">
        <v>91</v>
      </c>
      <c r="F13" s="10">
        <f t="shared" si="0"/>
        <v>28</v>
      </c>
      <c r="G13" s="7" t="s">
        <v>92</v>
      </c>
      <c r="H13" s="10">
        <f t="shared" si="1"/>
        <v>41.515</v>
      </c>
      <c r="I13" s="10">
        <f t="shared" si="2"/>
        <v>69.515</v>
      </c>
      <c r="J13" s="26">
        <f>_xlfn.RANK.EQ(I13,$I$4:$I$54,0)</f>
        <v>10</v>
      </c>
      <c r="K13" s="7">
        <v>17</v>
      </c>
      <c r="L13" s="7"/>
    </row>
    <row r="14" spans="1:12" s="22" customFormat="1" ht="25.5" customHeight="1">
      <c r="A14" s="7" t="s">
        <v>93</v>
      </c>
      <c r="B14" s="7" t="s">
        <v>50</v>
      </c>
      <c r="C14" s="7" t="s">
        <v>94</v>
      </c>
      <c r="D14" s="23" t="s">
        <v>95</v>
      </c>
      <c r="E14" s="9" t="s">
        <v>96</v>
      </c>
      <c r="F14" s="10">
        <f t="shared" si="0"/>
        <v>25.1</v>
      </c>
      <c r="G14" s="7" t="s">
        <v>97</v>
      </c>
      <c r="H14" s="10">
        <f t="shared" si="1"/>
        <v>42.465</v>
      </c>
      <c r="I14" s="10">
        <f t="shared" si="2"/>
        <v>67.565</v>
      </c>
      <c r="J14" s="26">
        <f>_xlfn.RANK.EQ(I14,$I$4:$I$54,0)</f>
        <v>11</v>
      </c>
      <c r="K14" s="7">
        <v>11</v>
      </c>
      <c r="L14" s="7"/>
    </row>
    <row r="15" spans="1:12" s="22" customFormat="1" ht="25.5" customHeight="1">
      <c r="A15" s="7" t="s">
        <v>98</v>
      </c>
      <c r="B15" s="7" t="s">
        <v>50</v>
      </c>
      <c r="C15" s="7" t="s">
        <v>99</v>
      </c>
      <c r="D15" s="23" t="s">
        <v>100</v>
      </c>
      <c r="E15" s="9" t="s">
        <v>101</v>
      </c>
      <c r="F15" s="10">
        <f t="shared" si="0"/>
        <v>26.1</v>
      </c>
      <c r="G15" s="7" t="s">
        <v>102</v>
      </c>
      <c r="H15" s="10">
        <f t="shared" si="1"/>
        <v>40.515</v>
      </c>
      <c r="I15" s="10">
        <f t="shared" si="2"/>
        <v>66.61500000000001</v>
      </c>
      <c r="J15" s="26">
        <f>_xlfn.RANK.EQ(I15,$I$4:$I$54,0)</f>
        <v>12</v>
      </c>
      <c r="K15" s="7">
        <v>9</v>
      </c>
      <c r="L15" s="7"/>
    </row>
    <row r="16" spans="1:12" ht="25.5" customHeight="1">
      <c r="A16" s="7" t="s">
        <v>103</v>
      </c>
      <c r="B16" s="7" t="s">
        <v>50</v>
      </c>
      <c r="C16" s="7" t="s">
        <v>104</v>
      </c>
      <c r="D16" s="24" t="s">
        <v>105</v>
      </c>
      <c r="E16" s="25" t="s">
        <v>106</v>
      </c>
      <c r="F16" s="10">
        <f t="shared" si="0"/>
        <v>23</v>
      </c>
      <c r="G16" s="7">
        <v>84.53</v>
      </c>
      <c r="H16" s="10">
        <f t="shared" si="1"/>
        <v>42.265</v>
      </c>
      <c r="I16" s="10">
        <f t="shared" si="2"/>
        <v>65.265</v>
      </c>
      <c r="J16" s="26">
        <f>_xlfn.RANK.EQ(I16,$I$4:$I$54,0)</f>
        <v>13</v>
      </c>
      <c r="K16" s="7">
        <v>19</v>
      </c>
      <c r="L16" s="21" t="s">
        <v>107</v>
      </c>
    </row>
    <row r="17" spans="1:12" ht="25.5" customHeight="1">
      <c r="A17" s="7" t="s">
        <v>108</v>
      </c>
      <c r="B17" s="7" t="s">
        <v>50</v>
      </c>
      <c r="C17" s="7" t="s">
        <v>109</v>
      </c>
      <c r="D17" s="24" t="s">
        <v>110</v>
      </c>
      <c r="E17" s="9" t="s">
        <v>111</v>
      </c>
      <c r="F17" s="10">
        <f t="shared" si="0"/>
        <v>22.3</v>
      </c>
      <c r="G17" s="7">
        <v>83.43</v>
      </c>
      <c r="H17" s="10">
        <f t="shared" si="1"/>
        <v>41.715</v>
      </c>
      <c r="I17" s="10">
        <f t="shared" si="2"/>
        <v>64.015</v>
      </c>
      <c r="J17" s="26">
        <f>_xlfn.RANK.EQ(I17,$I$4:$I$54,0)</f>
        <v>14</v>
      </c>
      <c r="K17" s="7">
        <v>13</v>
      </c>
      <c r="L17" s="27"/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conditionalFormatting sqref="E4:E17">
    <cfRule type="expression" priority="1" dxfId="0" stopIfTrue="1">
      <formula>AND(COUNTIF($E$4:$E$17,E4)&gt;1,NOT(ISBLANK(E4)))</formula>
    </cfRule>
    <cfRule type="expression" priority="2" dxfId="0" stopIfTrue="1">
      <formula>AND(COUNTIF($E$4:$E$17,E4)&gt;1,NOT(ISBLANK(E4)))</formula>
    </cfRule>
  </conditionalFormatting>
  <printOptions horizontalCentered="1"/>
  <pageMargins left="0.7513888888888889" right="0.39305555555555555" top="1" bottom="1" header="0.5" footer="0.5"/>
  <pageSetup horizontalDpi="600" verticalDpi="600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pane ySplit="3" topLeftCell="A4" activePane="bottomLeft" state="frozen"/>
      <selection pane="bottomLeft" activeCell="D16" sqref="D16"/>
    </sheetView>
  </sheetViews>
  <sheetFormatPr defaultColWidth="9.00390625" defaultRowHeight="14.25"/>
  <cols>
    <col min="1" max="1" width="5.375" style="4" customWidth="1"/>
    <col min="2" max="2" width="9.375" style="4" customWidth="1"/>
    <col min="3" max="3" width="8.375" style="4" customWidth="1"/>
    <col min="4" max="4" width="18.00390625" style="4" customWidth="1"/>
    <col min="5" max="5" width="8.25390625" style="4" customWidth="1"/>
    <col min="6" max="6" width="6.75390625" style="4" customWidth="1"/>
    <col min="7" max="7" width="8.25390625" style="4" customWidth="1"/>
    <col min="8" max="8" width="6.75390625" style="4" customWidth="1"/>
    <col min="9" max="9" width="8.50390625" style="4" customWidth="1"/>
    <col min="10" max="10" width="7.25390625" style="4" customWidth="1"/>
    <col min="11" max="11" width="9.125" style="4" customWidth="1"/>
    <col min="12" max="12" width="7.625" style="4" customWidth="1"/>
    <col min="13" max="13" width="22.625" style="4" customWidth="1"/>
    <col min="14" max="16384" width="9.00390625" style="4" customWidth="1"/>
  </cols>
  <sheetData>
    <row r="1" spans="1:12" s="1" customFormat="1" ht="27" customHeight="1">
      <c r="A1" s="5" t="s">
        <v>112</v>
      </c>
      <c r="B1" s="5"/>
      <c r="C1" s="5"/>
      <c r="D1" s="5"/>
      <c r="E1" s="5"/>
      <c r="L1" s="5"/>
    </row>
    <row r="2" spans="1:12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 t="s">
        <v>6</v>
      </c>
      <c r="H2" s="6"/>
      <c r="I2" s="6" t="s">
        <v>7</v>
      </c>
      <c r="J2" s="6" t="s">
        <v>8</v>
      </c>
      <c r="K2" s="6" t="s">
        <v>9</v>
      </c>
      <c r="L2" s="6" t="s">
        <v>10</v>
      </c>
    </row>
    <row r="3" spans="1:12" s="2" customFormat="1" ht="31.5" customHeight="1">
      <c r="A3" s="6"/>
      <c r="B3" s="6"/>
      <c r="C3" s="6"/>
      <c r="D3" s="6"/>
      <c r="E3" s="6" t="s">
        <v>11</v>
      </c>
      <c r="F3" s="6" t="s">
        <v>12</v>
      </c>
      <c r="G3" s="6" t="s">
        <v>13</v>
      </c>
      <c r="H3" s="6" t="s">
        <v>14</v>
      </c>
      <c r="I3" s="6"/>
      <c r="J3" s="6"/>
      <c r="K3" s="6"/>
      <c r="L3" s="6"/>
    </row>
    <row r="4" spans="1:12" s="3" customFormat="1" ht="33" customHeight="1">
      <c r="A4" s="21" t="s">
        <v>15</v>
      </c>
      <c r="B4" s="21" t="s">
        <v>113</v>
      </c>
      <c r="C4" s="21" t="s">
        <v>114</v>
      </c>
      <c r="D4" s="8" t="s">
        <v>115</v>
      </c>
      <c r="E4" s="9" t="s">
        <v>69</v>
      </c>
      <c r="F4" s="10">
        <f aca="true" t="shared" si="0" ref="F4:F9">E4*0.2</f>
        <v>30.8</v>
      </c>
      <c r="G4" s="21" t="s">
        <v>116</v>
      </c>
      <c r="H4" s="10">
        <f aca="true" t="shared" si="1" ref="H4:H9">G4*0.5</f>
        <v>41.1</v>
      </c>
      <c r="I4" s="10">
        <f aca="true" t="shared" si="2" ref="I4:I9">F4+H4</f>
        <v>71.9</v>
      </c>
      <c r="J4" s="12">
        <f>_xlfn.RANK.EQ(I4,$I$4:$I$54,0)</f>
        <v>1</v>
      </c>
      <c r="K4" s="21" t="s">
        <v>15</v>
      </c>
      <c r="L4" s="21"/>
    </row>
    <row r="5" spans="1:12" s="3" customFormat="1" ht="33" customHeight="1">
      <c r="A5" s="21" t="s">
        <v>26</v>
      </c>
      <c r="B5" s="21" t="s">
        <v>113</v>
      </c>
      <c r="C5" s="21" t="s">
        <v>117</v>
      </c>
      <c r="D5" s="8" t="s">
        <v>118</v>
      </c>
      <c r="E5" s="9" t="s">
        <v>119</v>
      </c>
      <c r="F5" s="10">
        <f t="shared" si="0"/>
        <v>30.6</v>
      </c>
      <c r="G5" s="21" t="s">
        <v>120</v>
      </c>
      <c r="H5" s="10">
        <f t="shared" si="1"/>
        <v>39.85</v>
      </c>
      <c r="I5" s="10">
        <f t="shared" si="2"/>
        <v>70.45</v>
      </c>
      <c r="J5" s="12">
        <f>_xlfn.RANK.EQ(I5,$I$4:$I$54,0)</f>
        <v>2</v>
      </c>
      <c r="K5" s="21" t="s">
        <v>31</v>
      </c>
      <c r="L5" s="21"/>
    </row>
    <row r="6" spans="1:12" s="3" customFormat="1" ht="33" customHeight="1">
      <c r="A6" s="21" t="s">
        <v>31</v>
      </c>
      <c r="B6" s="21" t="s">
        <v>113</v>
      </c>
      <c r="C6" s="21" t="s">
        <v>121</v>
      </c>
      <c r="D6" s="8" t="s">
        <v>122</v>
      </c>
      <c r="E6" s="9" t="s">
        <v>123</v>
      </c>
      <c r="F6" s="10">
        <f t="shared" si="0"/>
        <v>30.5</v>
      </c>
      <c r="G6" s="21" t="s">
        <v>124</v>
      </c>
      <c r="H6" s="10">
        <f t="shared" si="1"/>
        <v>39.915</v>
      </c>
      <c r="I6" s="10">
        <f t="shared" si="2"/>
        <v>70.41499999999999</v>
      </c>
      <c r="J6" s="12">
        <f>_xlfn.RANK.EQ(I6,$I$4:$I$54,0)</f>
        <v>3</v>
      </c>
      <c r="K6" s="21" t="s">
        <v>36</v>
      </c>
      <c r="L6" s="21"/>
    </row>
    <row r="7" spans="1:12" s="3" customFormat="1" ht="33" customHeight="1">
      <c r="A7" s="21" t="s">
        <v>36</v>
      </c>
      <c r="B7" s="21" t="s">
        <v>113</v>
      </c>
      <c r="C7" s="21" t="s">
        <v>125</v>
      </c>
      <c r="D7" s="8" t="s">
        <v>126</v>
      </c>
      <c r="E7" s="9" t="s">
        <v>127</v>
      </c>
      <c r="F7" s="10">
        <f t="shared" si="0"/>
        <v>28.5</v>
      </c>
      <c r="G7" s="21" t="s">
        <v>128</v>
      </c>
      <c r="H7" s="10">
        <f t="shared" si="1"/>
        <v>40.685</v>
      </c>
      <c r="I7" s="10">
        <f t="shared" si="2"/>
        <v>69.185</v>
      </c>
      <c r="J7" s="12">
        <f>_xlfn.RANK.EQ(I7,$I$4:$I$54,0)</f>
        <v>4</v>
      </c>
      <c r="K7" s="21" t="s">
        <v>21</v>
      </c>
      <c r="L7" s="21"/>
    </row>
    <row r="8" spans="1:12" s="3" customFormat="1" ht="33" customHeight="1">
      <c r="A8" s="21" t="s">
        <v>21</v>
      </c>
      <c r="B8" s="21" t="s">
        <v>113</v>
      </c>
      <c r="C8" s="21" t="s">
        <v>129</v>
      </c>
      <c r="D8" s="8" t="s">
        <v>130</v>
      </c>
      <c r="E8" s="9" t="s">
        <v>131</v>
      </c>
      <c r="F8" s="10">
        <f t="shared" si="0"/>
        <v>28.6</v>
      </c>
      <c r="G8" s="21" t="s">
        <v>132</v>
      </c>
      <c r="H8" s="10">
        <f t="shared" si="1"/>
        <v>40.015</v>
      </c>
      <c r="I8" s="10">
        <f t="shared" si="2"/>
        <v>68.61500000000001</v>
      </c>
      <c r="J8" s="12">
        <f>_xlfn.RANK.EQ(I8,$I$4:$I$54,0)</f>
        <v>5</v>
      </c>
      <c r="K8" s="21" t="s">
        <v>41</v>
      </c>
      <c r="L8" s="21"/>
    </row>
    <row r="9" spans="1:12" s="3" customFormat="1" ht="33" customHeight="1">
      <c r="A9" s="21" t="s">
        <v>41</v>
      </c>
      <c r="B9" s="21" t="s">
        <v>113</v>
      </c>
      <c r="C9" s="21" t="s">
        <v>133</v>
      </c>
      <c r="D9" s="8" t="s">
        <v>134</v>
      </c>
      <c r="E9" s="9" t="s">
        <v>127</v>
      </c>
      <c r="F9" s="10">
        <f t="shared" si="0"/>
        <v>28.5</v>
      </c>
      <c r="G9" s="21" t="s">
        <v>135</v>
      </c>
      <c r="H9" s="10">
        <f t="shared" si="1"/>
        <v>39.685</v>
      </c>
      <c r="I9" s="10">
        <f t="shared" si="2"/>
        <v>68.185</v>
      </c>
      <c r="J9" s="12">
        <f>_xlfn.RANK.EQ(I9,$I$4:$I$54,0)</f>
        <v>6</v>
      </c>
      <c r="K9" s="21" t="s">
        <v>26</v>
      </c>
      <c r="L9" s="21"/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zoomScaleSheetLayoutView="100" workbookViewId="0" topLeftCell="A1">
      <pane ySplit="3" topLeftCell="A4" activePane="bottomLeft" state="frozen"/>
      <selection pane="bottomLeft" activeCell="L5" sqref="L5"/>
    </sheetView>
  </sheetViews>
  <sheetFormatPr defaultColWidth="9.00390625" defaultRowHeight="14.25"/>
  <cols>
    <col min="1" max="1" width="6.625" style="0" customWidth="1"/>
    <col min="2" max="2" width="9.50390625" style="0" customWidth="1"/>
    <col min="3" max="3" width="8.375" style="0" customWidth="1"/>
    <col min="4" max="4" width="17.25390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25390625" style="0" customWidth="1"/>
    <col min="10" max="10" width="7.00390625" style="0" customWidth="1"/>
    <col min="11" max="11" width="8.375" style="0" customWidth="1"/>
    <col min="12" max="12" width="7.375" style="0" customWidth="1"/>
    <col min="13" max="13" width="20.50390625" style="0" customWidth="1"/>
  </cols>
  <sheetData>
    <row r="1" spans="1:12" s="13" customFormat="1" ht="27" customHeight="1">
      <c r="A1" s="16" t="s">
        <v>136</v>
      </c>
      <c r="B1" s="16"/>
      <c r="C1" s="16"/>
      <c r="D1" s="16"/>
      <c r="E1" s="16"/>
      <c r="L1" s="16"/>
    </row>
    <row r="2" spans="1:12" ht="27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/>
      <c r="G2" s="6" t="s">
        <v>6</v>
      </c>
      <c r="H2" s="6"/>
      <c r="I2" s="17" t="s">
        <v>7</v>
      </c>
      <c r="J2" s="17" t="s">
        <v>8</v>
      </c>
      <c r="K2" s="17" t="s">
        <v>9</v>
      </c>
      <c r="L2" s="17" t="s">
        <v>10</v>
      </c>
    </row>
    <row r="3" spans="1:12" s="14" customFormat="1" ht="30" customHeight="1">
      <c r="A3" s="17"/>
      <c r="B3" s="17"/>
      <c r="C3" s="17"/>
      <c r="D3" s="17"/>
      <c r="E3" s="17" t="s">
        <v>11</v>
      </c>
      <c r="F3" s="17" t="s">
        <v>12</v>
      </c>
      <c r="G3" s="17" t="s">
        <v>13</v>
      </c>
      <c r="H3" s="17" t="s">
        <v>14</v>
      </c>
      <c r="I3" s="17"/>
      <c r="J3" s="17"/>
      <c r="K3" s="17"/>
      <c r="L3" s="17"/>
    </row>
    <row r="4" spans="1:12" s="15" customFormat="1" ht="36" customHeight="1">
      <c r="A4" s="7" t="s">
        <v>15</v>
      </c>
      <c r="B4" s="7" t="s">
        <v>137</v>
      </c>
      <c r="C4" s="7" t="s">
        <v>138</v>
      </c>
      <c r="D4" s="18" t="s">
        <v>139</v>
      </c>
      <c r="E4" s="9" t="s">
        <v>77</v>
      </c>
      <c r="F4" s="10">
        <f>E4*0.2</f>
        <v>29.1</v>
      </c>
      <c r="G4" s="7" t="s">
        <v>116</v>
      </c>
      <c r="H4" s="10">
        <f>G4*0.5</f>
        <v>41.1</v>
      </c>
      <c r="I4" s="10">
        <f>F4+H4</f>
        <v>70.2</v>
      </c>
      <c r="J4" s="12">
        <f>_xlfn.RANK.EQ(I4,$I$4:$I$54,0)</f>
        <v>1</v>
      </c>
      <c r="K4" s="7" t="s">
        <v>98</v>
      </c>
      <c r="L4" s="7"/>
    </row>
    <row r="5" spans="1:12" ht="36" customHeight="1">
      <c r="A5" s="7" t="s">
        <v>26</v>
      </c>
      <c r="B5" s="7" t="s">
        <v>137</v>
      </c>
      <c r="C5" s="7" t="s">
        <v>140</v>
      </c>
      <c r="D5" s="19" t="s">
        <v>141</v>
      </c>
      <c r="E5" s="20">
        <v>136.5</v>
      </c>
      <c r="F5" s="10">
        <f>E5*0.2</f>
        <v>27.3</v>
      </c>
      <c r="G5" s="7" t="s">
        <v>142</v>
      </c>
      <c r="H5" s="10">
        <f>G5*0.5</f>
        <v>41.05</v>
      </c>
      <c r="I5" s="10">
        <f>F5+H5</f>
        <v>68.35</v>
      </c>
      <c r="J5" s="12">
        <f>_xlfn.RANK.EQ(I5,$I$4:$I$54,0)</f>
        <v>2</v>
      </c>
      <c r="K5" s="7" t="s">
        <v>93</v>
      </c>
      <c r="L5" s="7" t="s">
        <v>35</v>
      </c>
    </row>
    <row r="6" spans="1:12" ht="36" customHeight="1">
      <c r="A6" s="7" t="s">
        <v>31</v>
      </c>
      <c r="B6" s="7" t="s">
        <v>137</v>
      </c>
      <c r="C6" s="7" t="s">
        <v>143</v>
      </c>
      <c r="D6" s="19" t="s">
        <v>144</v>
      </c>
      <c r="E6" s="9" t="s">
        <v>29</v>
      </c>
      <c r="F6" s="10">
        <f>E6*0.2</f>
        <v>25.8</v>
      </c>
      <c r="G6" s="7" t="s">
        <v>145</v>
      </c>
      <c r="H6" s="10">
        <f>G6*0.5</f>
        <v>39.215</v>
      </c>
      <c r="I6" s="10">
        <f>F6+H6</f>
        <v>65.015</v>
      </c>
      <c r="J6" s="12">
        <f>_xlfn.RANK.EQ(I6,$I$4:$I$54,0)</f>
        <v>3</v>
      </c>
      <c r="K6" s="7" t="s">
        <v>83</v>
      </c>
      <c r="L6" s="7"/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workbookViewId="0" topLeftCell="A1">
      <pane ySplit="3" topLeftCell="A4" activePane="bottomLeft" state="frozen"/>
      <selection pane="bottomLeft" activeCell="E17" sqref="E17"/>
    </sheetView>
  </sheetViews>
  <sheetFormatPr defaultColWidth="9.00390625" defaultRowHeight="14.25"/>
  <cols>
    <col min="1" max="1" width="5.875" style="4" customWidth="1"/>
    <col min="2" max="2" width="10.125" style="4" customWidth="1"/>
    <col min="3" max="3" width="8.00390625" style="4" customWidth="1"/>
    <col min="4" max="4" width="18.125" style="4" customWidth="1"/>
    <col min="5" max="5" width="8.75390625" style="4" customWidth="1"/>
    <col min="6" max="6" width="6.50390625" style="4" customWidth="1"/>
    <col min="7" max="7" width="8.75390625" style="4" customWidth="1"/>
    <col min="8" max="8" width="6.50390625" style="4" customWidth="1"/>
    <col min="9" max="9" width="7.875" style="4" customWidth="1"/>
    <col min="10" max="10" width="7.625" style="4" customWidth="1"/>
    <col min="11" max="11" width="9.125" style="4" customWidth="1"/>
    <col min="12" max="12" width="7.50390625" style="4" customWidth="1"/>
    <col min="13" max="13" width="24.625" style="4" customWidth="1"/>
    <col min="14" max="16384" width="9.00390625" style="4" customWidth="1"/>
  </cols>
  <sheetData>
    <row r="1" spans="1:12" s="1" customFormat="1" ht="27" customHeight="1">
      <c r="A1" s="5" t="s">
        <v>146</v>
      </c>
      <c r="B1" s="5"/>
      <c r="C1" s="5"/>
      <c r="D1" s="5"/>
      <c r="E1" s="5"/>
      <c r="L1" s="5"/>
    </row>
    <row r="2" spans="1:12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 t="s">
        <v>6</v>
      </c>
      <c r="H2" s="6"/>
      <c r="I2" s="6" t="s">
        <v>7</v>
      </c>
      <c r="J2" s="6" t="s">
        <v>8</v>
      </c>
      <c r="K2" s="6" t="s">
        <v>9</v>
      </c>
      <c r="L2" s="6" t="s">
        <v>10</v>
      </c>
    </row>
    <row r="3" spans="1:12" s="2" customFormat="1" ht="33" customHeight="1">
      <c r="A3" s="6"/>
      <c r="B3" s="6"/>
      <c r="C3" s="6"/>
      <c r="D3" s="6"/>
      <c r="E3" s="6" t="s">
        <v>11</v>
      </c>
      <c r="F3" s="6" t="s">
        <v>12</v>
      </c>
      <c r="G3" s="6" t="s">
        <v>13</v>
      </c>
      <c r="H3" s="6" t="s">
        <v>14</v>
      </c>
      <c r="I3" s="6"/>
      <c r="J3" s="6"/>
      <c r="K3" s="6"/>
      <c r="L3" s="6"/>
    </row>
    <row r="4" spans="1:12" s="3" customFormat="1" ht="30.75" customHeight="1">
      <c r="A4" s="7" t="s">
        <v>15</v>
      </c>
      <c r="B4" s="7" t="s">
        <v>147</v>
      </c>
      <c r="C4" s="7" t="s">
        <v>148</v>
      </c>
      <c r="D4" s="8" t="s">
        <v>149</v>
      </c>
      <c r="E4" s="9" t="s">
        <v>150</v>
      </c>
      <c r="F4" s="10">
        <f aca="true" t="shared" si="0" ref="F4:F11">E4*0.2</f>
        <v>40.5</v>
      </c>
      <c r="G4" s="7" t="s">
        <v>151</v>
      </c>
      <c r="H4" s="10">
        <f aca="true" t="shared" si="1" ref="H4:H11">G4*0.5</f>
        <v>42.31</v>
      </c>
      <c r="I4" s="10">
        <f aca="true" t="shared" si="2" ref="I4:I11">F4+H4</f>
        <v>82.81</v>
      </c>
      <c r="J4" s="12">
        <f>_xlfn.RANK.EQ(I4,$I$4:$I$54,0)</f>
        <v>1</v>
      </c>
      <c r="K4" s="7" t="s">
        <v>152</v>
      </c>
      <c r="L4" s="7"/>
    </row>
    <row r="5" spans="1:12" s="3" customFormat="1" ht="30.75" customHeight="1">
      <c r="A5" s="7" t="s">
        <v>31</v>
      </c>
      <c r="B5" s="7" t="s">
        <v>147</v>
      </c>
      <c r="C5" s="7" t="s">
        <v>153</v>
      </c>
      <c r="D5" s="8" t="s">
        <v>154</v>
      </c>
      <c r="E5" s="9" t="s">
        <v>155</v>
      </c>
      <c r="F5" s="10">
        <f t="shared" si="0"/>
        <v>28.900000000000002</v>
      </c>
      <c r="G5" s="7" t="s">
        <v>156</v>
      </c>
      <c r="H5" s="10">
        <f t="shared" si="1"/>
        <v>42.885</v>
      </c>
      <c r="I5" s="10">
        <f t="shared" si="2"/>
        <v>71.785</v>
      </c>
      <c r="J5" s="12">
        <f>_xlfn.RANK.EQ(I5,$I$4:$I$54,0)</f>
        <v>2</v>
      </c>
      <c r="K5" s="7" t="s">
        <v>157</v>
      </c>
      <c r="L5" s="7"/>
    </row>
    <row r="6" spans="1:12" s="3" customFormat="1" ht="30.75" customHeight="1">
      <c r="A6" s="7" t="s">
        <v>26</v>
      </c>
      <c r="B6" s="7" t="s">
        <v>147</v>
      </c>
      <c r="C6" s="7" t="s">
        <v>158</v>
      </c>
      <c r="D6" s="8" t="s">
        <v>159</v>
      </c>
      <c r="E6" s="9" t="s">
        <v>155</v>
      </c>
      <c r="F6" s="10">
        <f t="shared" si="0"/>
        <v>28.900000000000002</v>
      </c>
      <c r="G6" s="7" t="s">
        <v>160</v>
      </c>
      <c r="H6" s="10">
        <f t="shared" si="1"/>
        <v>40.885</v>
      </c>
      <c r="I6" s="10">
        <f t="shared" si="2"/>
        <v>69.785</v>
      </c>
      <c r="J6" s="12">
        <f>_xlfn.RANK.EQ(I6,$I$4:$I$54,0)</f>
        <v>3</v>
      </c>
      <c r="K6" s="7" t="s">
        <v>161</v>
      </c>
      <c r="L6" s="7"/>
    </row>
    <row r="7" spans="1:12" s="3" customFormat="1" ht="30.75" customHeight="1">
      <c r="A7" s="7" t="s">
        <v>21</v>
      </c>
      <c r="B7" s="7" t="s">
        <v>147</v>
      </c>
      <c r="C7" s="7" t="s">
        <v>162</v>
      </c>
      <c r="D7" s="8" t="s">
        <v>163</v>
      </c>
      <c r="E7" s="9" t="s">
        <v>164</v>
      </c>
      <c r="F7" s="10">
        <f t="shared" si="0"/>
        <v>26.700000000000003</v>
      </c>
      <c r="G7" s="7" t="s">
        <v>165</v>
      </c>
      <c r="H7" s="10">
        <f t="shared" si="1"/>
        <v>42.25</v>
      </c>
      <c r="I7" s="10">
        <f t="shared" si="2"/>
        <v>68.95</v>
      </c>
      <c r="J7" s="12">
        <f>_xlfn.RANK.EQ(I7,$I$4:$I$54,0)</f>
        <v>4</v>
      </c>
      <c r="K7" s="7" t="s">
        <v>166</v>
      </c>
      <c r="L7" s="7" t="s">
        <v>35</v>
      </c>
    </row>
    <row r="8" spans="1:12" s="3" customFormat="1" ht="30.75" customHeight="1">
      <c r="A8" s="7" t="s">
        <v>41</v>
      </c>
      <c r="B8" s="7" t="s">
        <v>147</v>
      </c>
      <c r="C8" s="7" t="s">
        <v>167</v>
      </c>
      <c r="D8" s="8" t="s">
        <v>168</v>
      </c>
      <c r="E8" s="9" t="s">
        <v>169</v>
      </c>
      <c r="F8" s="10">
        <f t="shared" si="0"/>
        <v>26</v>
      </c>
      <c r="G8" s="7" t="s">
        <v>170</v>
      </c>
      <c r="H8" s="10">
        <f t="shared" si="1"/>
        <v>42.85</v>
      </c>
      <c r="I8" s="10">
        <f t="shared" si="2"/>
        <v>68.85</v>
      </c>
      <c r="J8" s="12">
        <f>_xlfn.RANK.EQ(I8,$I$4:$I$54,0)</f>
        <v>5</v>
      </c>
      <c r="K8" s="7" t="s">
        <v>171</v>
      </c>
      <c r="L8" s="7"/>
    </row>
    <row r="9" spans="1:12" s="3" customFormat="1" ht="30.75" customHeight="1">
      <c r="A9" s="7" t="s">
        <v>36</v>
      </c>
      <c r="B9" s="7" t="s">
        <v>147</v>
      </c>
      <c r="C9" s="7" t="s">
        <v>172</v>
      </c>
      <c r="D9" s="8" t="s">
        <v>173</v>
      </c>
      <c r="E9" s="9" t="s">
        <v>174</v>
      </c>
      <c r="F9" s="10">
        <f t="shared" si="0"/>
        <v>26.200000000000003</v>
      </c>
      <c r="G9" s="7" t="s">
        <v>175</v>
      </c>
      <c r="H9" s="10">
        <f t="shared" si="1"/>
        <v>38.2</v>
      </c>
      <c r="I9" s="10">
        <f t="shared" si="2"/>
        <v>64.4</v>
      </c>
      <c r="J9" s="12">
        <f>_xlfn.RANK.EQ(I9,$I$4:$I$54,0)</f>
        <v>6</v>
      </c>
      <c r="K9" s="7" t="s">
        <v>176</v>
      </c>
      <c r="L9" s="7"/>
    </row>
    <row r="10" spans="1:12" s="3" customFormat="1" ht="30.75" customHeight="1">
      <c r="A10" s="7" t="s">
        <v>46</v>
      </c>
      <c r="B10" s="7" t="s">
        <v>147</v>
      </c>
      <c r="C10" s="7" t="s">
        <v>177</v>
      </c>
      <c r="D10" s="8" t="s">
        <v>178</v>
      </c>
      <c r="E10" s="9" t="s">
        <v>179</v>
      </c>
      <c r="F10" s="10">
        <f t="shared" si="0"/>
        <v>22.400000000000002</v>
      </c>
      <c r="G10" s="7" t="s">
        <v>180</v>
      </c>
      <c r="H10" s="10">
        <f t="shared" si="1"/>
        <v>40.735</v>
      </c>
      <c r="I10" s="10">
        <f t="shared" si="2"/>
        <v>63.135000000000005</v>
      </c>
      <c r="J10" s="12">
        <f>_xlfn.RANK.EQ(I10,$I$4:$I$54,0)</f>
        <v>7</v>
      </c>
      <c r="K10" s="7" t="s">
        <v>181</v>
      </c>
      <c r="L10" s="7"/>
    </row>
    <row r="11" spans="1:12" s="3" customFormat="1" ht="30.75" customHeight="1">
      <c r="A11" s="7" t="s">
        <v>79</v>
      </c>
      <c r="B11" s="7" t="s">
        <v>147</v>
      </c>
      <c r="C11" s="7" t="s">
        <v>182</v>
      </c>
      <c r="D11" s="8" t="s">
        <v>183</v>
      </c>
      <c r="E11" s="11">
        <v>96.5</v>
      </c>
      <c r="F11" s="10">
        <f t="shared" si="0"/>
        <v>19.3</v>
      </c>
      <c r="G11" s="7" t="s">
        <v>184</v>
      </c>
      <c r="H11" s="10">
        <f t="shared" si="1"/>
        <v>39.835</v>
      </c>
      <c r="I11" s="10">
        <f t="shared" si="2"/>
        <v>59.135000000000005</v>
      </c>
      <c r="J11" s="12">
        <f>_xlfn.RANK.EQ(I11,$I$4:$I$54,0)</f>
        <v>8</v>
      </c>
      <c r="K11" s="7" t="s">
        <v>185</v>
      </c>
      <c r="L11" s="7"/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华涛</cp:lastModifiedBy>
  <cp:lastPrinted>2015-07-08T00:19:30Z</cp:lastPrinted>
  <dcterms:created xsi:type="dcterms:W3CDTF">1996-12-17T01:32:42Z</dcterms:created>
  <dcterms:modified xsi:type="dcterms:W3CDTF">2023-05-22T06:51:18Z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58FB05A20ADB40048F9654CADC2A2423</vt:lpwstr>
  </property>
</Properties>
</file>