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55" i="1"/>
  <c r="E155"/>
  <c r="C155"/>
  <c r="F154"/>
  <c r="E154"/>
  <c r="C154"/>
  <c r="F153"/>
  <c r="E153"/>
  <c r="C153"/>
  <c r="F152"/>
  <c r="E152"/>
  <c r="C152"/>
  <c r="F151"/>
  <c r="E151"/>
  <c r="C151"/>
  <c r="F150"/>
  <c r="E150"/>
  <c r="C150"/>
  <c r="F149"/>
  <c r="E149"/>
  <c r="C149"/>
  <c r="F148"/>
  <c r="E148"/>
  <c r="C148"/>
  <c r="F147"/>
  <c r="E147"/>
  <c r="C147"/>
  <c r="F146"/>
  <c r="E146"/>
  <c r="C146"/>
  <c r="F145"/>
  <c r="E145"/>
  <c r="C145"/>
  <c r="F144"/>
  <c r="E144"/>
  <c r="C144"/>
  <c r="F142"/>
  <c r="E142"/>
  <c r="C142"/>
  <c r="F141"/>
  <c r="E141"/>
  <c r="C141"/>
  <c r="F140"/>
  <c r="E140"/>
  <c r="C140"/>
  <c r="F139"/>
  <c r="E139"/>
  <c r="C139"/>
  <c r="F138"/>
  <c r="E138"/>
  <c r="C138"/>
  <c r="F136"/>
  <c r="E136"/>
  <c r="C136"/>
  <c r="F135"/>
  <c r="E135"/>
  <c r="C135"/>
  <c r="F134"/>
  <c r="E134"/>
  <c r="C134"/>
  <c r="F133"/>
  <c r="E133"/>
  <c r="C133"/>
  <c r="F132"/>
  <c r="E132"/>
  <c r="C132"/>
  <c r="F130"/>
  <c r="E130"/>
  <c r="C130"/>
  <c r="F129"/>
  <c r="E129"/>
  <c r="C129"/>
  <c r="F128"/>
  <c r="E128"/>
  <c r="F126"/>
  <c r="E126"/>
  <c r="C126"/>
  <c r="F125"/>
  <c r="E125"/>
  <c r="C125"/>
  <c r="F123"/>
  <c r="E123"/>
  <c r="C123"/>
  <c r="F122"/>
  <c r="E122"/>
  <c r="C122"/>
  <c r="F121"/>
  <c r="E121"/>
  <c r="C121"/>
  <c r="F120"/>
  <c r="E120"/>
  <c r="C120"/>
  <c r="F119"/>
  <c r="E119"/>
  <c r="C119"/>
  <c r="F118"/>
  <c r="E118"/>
  <c r="C118"/>
  <c r="F117"/>
  <c r="E117"/>
  <c r="C117"/>
  <c r="F116"/>
  <c r="E116"/>
  <c r="C116"/>
  <c r="F115"/>
  <c r="E115"/>
  <c r="C115"/>
  <c r="F114"/>
  <c r="E114"/>
  <c r="C114"/>
  <c r="F113"/>
  <c r="E113"/>
  <c r="C113"/>
  <c r="F112"/>
  <c r="E112"/>
  <c r="C112"/>
  <c r="F111"/>
  <c r="E111"/>
  <c r="C111"/>
  <c r="F110"/>
  <c r="E110"/>
  <c r="C110"/>
  <c r="F109"/>
  <c r="E109"/>
  <c r="C109"/>
  <c r="F108"/>
  <c r="E108"/>
  <c r="C108"/>
  <c r="F107"/>
  <c r="E107"/>
  <c r="C107"/>
  <c r="F106"/>
  <c r="E106"/>
  <c r="C106"/>
  <c r="F105"/>
  <c r="E105"/>
  <c r="C105"/>
  <c r="F104"/>
  <c r="E104"/>
  <c r="C104"/>
  <c r="F103"/>
  <c r="E103"/>
  <c r="C103"/>
  <c r="F102"/>
  <c r="E102"/>
  <c r="C102"/>
  <c r="F101"/>
  <c r="E101"/>
  <c r="C101"/>
  <c r="F100"/>
  <c r="E100"/>
  <c r="C100"/>
  <c r="F99"/>
  <c r="E99"/>
  <c r="C99"/>
  <c r="F98"/>
  <c r="E98"/>
  <c r="C98"/>
  <c r="F96"/>
  <c r="E96"/>
  <c r="C96"/>
  <c r="F95"/>
  <c r="E95"/>
  <c r="C95"/>
  <c r="F94"/>
  <c r="E94"/>
  <c r="C94"/>
  <c r="F93"/>
  <c r="E93"/>
  <c r="C93"/>
  <c r="F92"/>
  <c r="E92"/>
  <c r="C92"/>
  <c r="F91"/>
  <c r="E91"/>
  <c r="C91"/>
  <c r="F90"/>
  <c r="E90"/>
  <c r="C90"/>
  <c r="F89"/>
  <c r="E89"/>
  <c r="C89"/>
  <c r="F88"/>
  <c r="E88"/>
  <c r="C88"/>
  <c r="F87"/>
  <c r="E87"/>
  <c r="C87"/>
  <c r="F86"/>
  <c r="E86"/>
  <c r="C86"/>
  <c r="F85"/>
  <c r="E85"/>
  <c r="C85"/>
  <c r="F84"/>
  <c r="E84"/>
  <c r="C84"/>
  <c r="F83"/>
  <c r="E83"/>
  <c r="C83"/>
  <c r="F82"/>
  <c r="E82"/>
  <c r="C82"/>
  <c r="F81"/>
  <c r="E81"/>
  <c r="C81"/>
  <c r="F80"/>
  <c r="E80"/>
  <c r="C80"/>
  <c r="F79"/>
  <c r="E79"/>
  <c r="C79"/>
  <c r="F78"/>
  <c r="E78"/>
  <c r="C78"/>
  <c r="F77"/>
  <c r="E77"/>
  <c r="C77"/>
  <c r="F75"/>
  <c r="E75"/>
  <c r="C75"/>
  <c r="F74"/>
  <c r="E74"/>
  <c r="C74"/>
  <c r="F73"/>
  <c r="E73"/>
  <c r="C73"/>
  <c r="F72"/>
  <c r="E72"/>
  <c r="C72"/>
  <c r="F71"/>
  <c r="E71"/>
  <c r="C71"/>
  <c r="F70"/>
  <c r="E70"/>
  <c r="C70"/>
  <c r="F69"/>
  <c r="E69"/>
  <c r="C69"/>
  <c r="F68"/>
  <c r="E68"/>
  <c r="C68"/>
  <c r="F67"/>
  <c r="E67"/>
  <c r="C67"/>
  <c r="F66"/>
  <c r="E66"/>
  <c r="C66"/>
  <c r="F65"/>
  <c r="E65"/>
  <c r="C65"/>
  <c r="F64"/>
  <c r="E64"/>
  <c r="C64"/>
  <c r="F63"/>
  <c r="E63"/>
  <c r="C63"/>
  <c r="F62"/>
  <c r="E62"/>
  <c r="C62"/>
  <c r="F61"/>
  <c r="E61"/>
  <c r="C61"/>
  <c r="F60"/>
  <c r="E60"/>
  <c r="C60"/>
  <c r="F59"/>
  <c r="E59"/>
  <c r="C59"/>
  <c r="F58"/>
  <c r="E58"/>
  <c r="C58"/>
  <c r="F57"/>
  <c r="E57"/>
  <c r="C57"/>
  <c r="F56"/>
  <c r="E56"/>
  <c r="C56"/>
  <c r="F54"/>
  <c r="E54"/>
  <c r="C54"/>
  <c r="F53"/>
  <c r="E53"/>
  <c r="C53"/>
  <c r="F52"/>
  <c r="E52"/>
  <c r="C52"/>
  <c r="F51"/>
  <c r="E51"/>
  <c r="C51"/>
  <c r="F50"/>
  <c r="E50"/>
  <c r="C50"/>
  <c r="F49"/>
  <c r="E49"/>
  <c r="C49"/>
  <c r="F48"/>
  <c r="E48"/>
  <c r="C48"/>
  <c r="F47"/>
  <c r="E47"/>
  <c r="C47"/>
  <c r="F46"/>
  <c r="E46"/>
  <c r="C46"/>
  <c r="F45"/>
  <c r="E45"/>
  <c r="C45"/>
  <c r="F44"/>
  <c r="E44"/>
  <c r="C44"/>
  <c r="F43"/>
  <c r="E43"/>
  <c r="C43"/>
  <c r="F42"/>
  <c r="E42"/>
  <c r="C42"/>
  <c r="F41"/>
  <c r="E41"/>
  <c r="C41"/>
  <c r="F40"/>
  <c r="E40"/>
  <c r="C40"/>
  <c r="F39"/>
  <c r="E39"/>
  <c r="C39"/>
  <c r="F38"/>
  <c r="E38"/>
  <c r="C38"/>
  <c r="F37"/>
  <c r="E37"/>
  <c r="C37"/>
  <c r="F36"/>
  <c r="E36"/>
  <c r="C36"/>
  <c r="F35"/>
  <c r="E35"/>
  <c r="C35"/>
  <c r="F33"/>
  <c r="E33"/>
  <c r="C33"/>
  <c r="F32"/>
  <c r="E32"/>
  <c r="C32"/>
  <c r="F31"/>
  <c r="E31"/>
  <c r="C31"/>
  <c r="F30"/>
  <c r="E30"/>
  <c r="C30"/>
  <c r="F29"/>
  <c r="E29"/>
  <c r="C29"/>
  <c r="F28"/>
  <c r="E28"/>
  <c r="C28"/>
  <c r="F27"/>
  <c r="E27"/>
  <c r="C27"/>
  <c r="F26"/>
  <c r="E26"/>
  <c r="C26"/>
  <c r="F25"/>
  <c r="E25"/>
  <c r="C25"/>
  <c r="F24"/>
  <c r="E24"/>
  <c r="C24"/>
  <c r="F23"/>
  <c r="E23"/>
  <c r="C23"/>
  <c r="F22"/>
  <c r="E22"/>
  <c r="C22"/>
  <c r="F21"/>
  <c r="E21"/>
  <c r="C21"/>
  <c r="F20"/>
  <c r="E20"/>
  <c r="C20"/>
  <c r="F19"/>
  <c r="E19"/>
  <c r="C19"/>
  <c r="F17"/>
  <c r="E17"/>
  <c r="C17"/>
  <c r="F16"/>
  <c r="E16"/>
  <c r="C16"/>
  <c r="F15"/>
  <c r="E15"/>
  <c r="C15"/>
  <c r="F14"/>
  <c r="E14"/>
  <c r="C14"/>
  <c r="F13"/>
  <c r="E13"/>
  <c r="C13"/>
  <c r="F12"/>
  <c r="E12"/>
  <c r="C12"/>
  <c r="F11"/>
  <c r="E11"/>
  <c r="C11"/>
  <c r="F10"/>
  <c r="E10"/>
  <c r="C10"/>
  <c r="F9"/>
  <c r="E9"/>
  <c r="C9"/>
  <c r="F8"/>
  <c r="E8"/>
  <c r="C8"/>
  <c r="F7"/>
  <c r="E7"/>
  <c r="C7"/>
  <c r="F6"/>
  <c r="E6"/>
  <c r="C6"/>
  <c r="F5"/>
  <c r="E5"/>
  <c r="C5"/>
  <c r="F4"/>
  <c r="E4"/>
  <c r="C4"/>
  <c r="F3"/>
  <c r="E3"/>
  <c r="C3"/>
</calcChain>
</file>

<file path=xl/sharedStrings.xml><?xml version="1.0" encoding="utf-8"?>
<sst xmlns="http://schemas.openxmlformats.org/spreadsheetml/2006/main" count="151" uniqueCount="23">
  <si>
    <t>总编号</t>
    <phoneticPr fontId="3" type="noConversion"/>
  </si>
  <si>
    <t>学科
编号</t>
    <phoneticPr fontId="3" type="noConversion"/>
  </si>
  <si>
    <t>岗位代码</t>
  </si>
  <si>
    <t>岗位名称</t>
  </si>
  <si>
    <t>姓名</t>
  </si>
  <si>
    <t>准考证号</t>
  </si>
  <si>
    <t>语文(城区1)</t>
  </si>
  <si>
    <t>语文(城区2)</t>
  </si>
  <si>
    <t>语文(乡村1)</t>
  </si>
  <si>
    <t>语文(乡村2)</t>
  </si>
  <si>
    <t>数学(城区)</t>
  </si>
  <si>
    <t>数学(乡村)</t>
  </si>
  <si>
    <t>体育</t>
  </si>
  <si>
    <t xml:space="preserve"> </t>
    <phoneticPr fontId="3" type="noConversion"/>
  </si>
  <si>
    <t>信息</t>
  </si>
  <si>
    <t>音乐</t>
  </si>
  <si>
    <t>美术</t>
  </si>
  <si>
    <t>数学</t>
  </si>
  <si>
    <t>英语</t>
  </si>
  <si>
    <t>地理</t>
  </si>
  <si>
    <t>物理</t>
  </si>
  <si>
    <t>道德法治</t>
  </si>
  <si>
    <t>濉溪县2021年公开招聘非在编中小学教学人员体检合格人员名单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</si>
</sst>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7030A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7030A0"/>
      <name val="宋体"/>
      <family val="3"/>
      <charset val="134"/>
    </font>
    <font>
      <b/>
      <sz val="11"/>
      <color rgb="FF7030A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workbookViewId="0">
      <selection activeCell="F4" sqref="F4"/>
    </sheetView>
  </sheetViews>
  <sheetFormatPr defaultRowHeight="13.5"/>
  <cols>
    <col min="2" max="2" width="10" customWidth="1"/>
    <col min="3" max="3" width="9.5" customWidth="1"/>
    <col min="4" max="4" width="19.25" customWidth="1"/>
    <col min="5" max="5" width="12.625" customWidth="1"/>
    <col min="6" max="6" width="20.25" customWidth="1"/>
  </cols>
  <sheetData>
    <row r="1" spans="1:7" ht="39" customHeight="1">
      <c r="A1" s="11" t="s">
        <v>22</v>
      </c>
      <c r="B1" s="11"/>
      <c r="C1" s="11"/>
      <c r="D1" s="11"/>
      <c r="E1" s="11"/>
      <c r="F1" s="11"/>
      <c r="G1" s="1"/>
    </row>
    <row r="2" spans="1:7" ht="27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7" ht="18.75" customHeight="1">
      <c r="A3" s="5">
        <v>1</v>
      </c>
      <c r="B3" s="5">
        <v>1</v>
      </c>
      <c r="C3" s="6" t="str">
        <f t="shared" ref="C3:C17" si="0">"101"</f>
        <v>101</v>
      </c>
      <c r="D3" s="6" t="s">
        <v>6</v>
      </c>
      <c r="E3" s="6" t="str">
        <f>"刘茹梦"</f>
        <v>刘茹梦</v>
      </c>
      <c r="F3" s="6" t="str">
        <f>"2022024321"</f>
        <v>2022024321</v>
      </c>
    </row>
    <row r="4" spans="1:7" ht="18.75" customHeight="1">
      <c r="A4" s="5">
        <v>2</v>
      </c>
      <c r="B4" s="5">
        <v>2</v>
      </c>
      <c r="C4" s="6" t="str">
        <f t="shared" si="0"/>
        <v>101</v>
      </c>
      <c r="D4" s="6" t="s">
        <v>6</v>
      </c>
      <c r="E4" s="6" t="str">
        <f>"孟文静"</f>
        <v>孟文静</v>
      </c>
      <c r="F4" s="6" t="str">
        <f>"2022022011"</f>
        <v>2022022011</v>
      </c>
    </row>
    <row r="5" spans="1:7" ht="18.75" customHeight="1">
      <c r="A5" s="5">
        <v>3</v>
      </c>
      <c r="B5" s="5">
        <v>3</v>
      </c>
      <c r="C5" s="6" t="str">
        <f t="shared" si="0"/>
        <v>101</v>
      </c>
      <c r="D5" s="6" t="s">
        <v>6</v>
      </c>
      <c r="E5" s="6" t="str">
        <f>"单青"</f>
        <v>单青</v>
      </c>
      <c r="F5" s="6" t="str">
        <f>"2022020326"</f>
        <v>2022020326</v>
      </c>
    </row>
    <row r="6" spans="1:7" ht="18.75" customHeight="1">
      <c r="A6" s="5">
        <v>4</v>
      </c>
      <c r="B6" s="5">
        <v>4</v>
      </c>
      <c r="C6" s="6" t="str">
        <f t="shared" si="0"/>
        <v>101</v>
      </c>
      <c r="D6" s="6" t="s">
        <v>6</v>
      </c>
      <c r="E6" s="6" t="str">
        <f>"薛月月"</f>
        <v>薛月月</v>
      </c>
      <c r="F6" s="6" t="str">
        <f>"2022023507"</f>
        <v>2022023507</v>
      </c>
    </row>
    <row r="7" spans="1:7" ht="18.75" customHeight="1">
      <c r="A7" s="5">
        <v>5</v>
      </c>
      <c r="B7" s="5">
        <v>5</v>
      </c>
      <c r="C7" s="6" t="str">
        <f t="shared" si="0"/>
        <v>101</v>
      </c>
      <c r="D7" s="6" t="s">
        <v>6</v>
      </c>
      <c r="E7" s="6" t="str">
        <f>"郑玥"</f>
        <v>郑玥</v>
      </c>
      <c r="F7" s="6" t="str">
        <f>"2022020611"</f>
        <v>2022020611</v>
      </c>
    </row>
    <row r="8" spans="1:7" ht="18.75" customHeight="1">
      <c r="A8" s="5">
        <v>6</v>
      </c>
      <c r="B8" s="5">
        <v>6</v>
      </c>
      <c r="C8" s="6" t="str">
        <f t="shared" si="0"/>
        <v>101</v>
      </c>
      <c r="D8" s="6" t="s">
        <v>6</v>
      </c>
      <c r="E8" s="6" t="str">
        <f>"万梓琳"</f>
        <v>万梓琳</v>
      </c>
      <c r="F8" s="6" t="str">
        <f>"2022020225"</f>
        <v>2022020225</v>
      </c>
    </row>
    <row r="9" spans="1:7" ht="18.75" customHeight="1">
      <c r="A9" s="5">
        <v>7</v>
      </c>
      <c r="B9" s="5">
        <v>7</v>
      </c>
      <c r="C9" s="6" t="str">
        <f t="shared" si="0"/>
        <v>101</v>
      </c>
      <c r="D9" s="6" t="s">
        <v>6</v>
      </c>
      <c r="E9" s="6" t="str">
        <f>"满花"</f>
        <v>满花</v>
      </c>
      <c r="F9" s="6" t="str">
        <f>"2022020706"</f>
        <v>2022020706</v>
      </c>
    </row>
    <row r="10" spans="1:7" ht="18.75" customHeight="1">
      <c r="A10" s="5">
        <v>8</v>
      </c>
      <c r="B10" s="5">
        <v>8</v>
      </c>
      <c r="C10" s="6" t="str">
        <f t="shared" si="0"/>
        <v>101</v>
      </c>
      <c r="D10" s="6" t="s">
        <v>6</v>
      </c>
      <c r="E10" s="6" t="str">
        <f>"窦晓杰"</f>
        <v>窦晓杰</v>
      </c>
      <c r="F10" s="6" t="str">
        <f>"2022021918"</f>
        <v>2022021918</v>
      </c>
    </row>
    <row r="11" spans="1:7" ht="18.75" customHeight="1">
      <c r="A11" s="5">
        <v>9</v>
      </c>
      <c r="B11" s="5">
        <v>9</v>
      </c>
      <c r="C11" s="6" t="str">
        <f t="shared" si="0"/>
        <v>101</v>
      </c>
      <c r="D11" s="6" t="s">
        <v>6</v>
      </c>
      <c r="E11" s="6" t="str">
        <f>"刘丽芳"</f>
        <v>刘丽芳</v>
      </c>
      <c r="F11" s="6" t="str">
        <f>"2022020922"</f>
        <v>2022020922</v>
      </c>
    </row>
    <row r="12" spans="1:7" ht="18.75" customHeight="1">
      <c r="A12" s="5">
        <v>10</v>
      </c>
      <c r="B12" s="5">
        <v>10</v>
      </c>
      <c r="C12" s="6" t="str">
        <f t="shared" si="0"/>
        <v>101</v>
      </c>
      <c r="D12" s="6" t="s">
        <v>6</v>
      </c>
      <c r="E12" s="6" t="str">
        <f>"张雨若"</f>
        <v>张雨若</v>
      </c>
      <c r="F12" s="6" t="str">
        <f>"2022023303"</f>
        <v>2022023303</v>
      </c>
    </row>
    <row r="13" spans="1:7" ht="18.75" customHeight="1">
      <c r="A13" s="5">
        <v>11</v>
      </c>
      <c r="B13" s="5">
        <v>11</v>
      </c>
      <c r="C13" s="6" t="str">
        <f t="shared" si="0"/>
        <v>101</v>
      </c>
      <c r="D13" s="6" t="s">
        <v>6</v>
      </c>
      <c r="E13" s="6" t="str">
        <f>"蒋丽茹"</f>
        <v>蒋丽茹</v>
      </c>
      <c r="F13" s="6" t="str">
        <f>"2022020303"</f>
        <v>2022020303</v>
      </c>
    </row>
    <row r="14" spans="1:7" ht="18.75" customHeight="1">
      <c r="A14" s="5">
        <v>12</v>
      </c>
      <c r="B14" s="5">
        <v>12</v>
      </c>
      <c r="C14" s="6" t="str">
        <f t="shared" si="0"/>
        <v>101</v>
      </c>
      <c r="D14" s="6" t="s">
        <v>6</v>
      </c>
      <c r="E14" s="6" t="str">
        <f>"张薇玮"</f>
        <v>张薇玮</v>
      </c>
      <c r="F14" s="6" t="str">
        <f>"2022021426"</f>
        <v>2022021426</v>
      </c>
    </row>
    <row r="15" spans="1:7" ht="18.75" customHeight="1">
      <c r="A15" s="5">
        <v>13</v>
      </c>
      <c r="B15" s="5">
        <v>13</v>
      </c>
      <c r="C15" s="7" t="str">
        <f t="shared" si="0"/>
        <v>101</v>
      </c>
      <c r="D15" s="7" t="s">
        <v>6</v>
      </c>
      <c r="E15" s="7" t="str">
        <f>"王柯利"</f>
        <v>王柯利</v>
      </c>
      <c r="F15" s="7" t="str">
        <f>"2022023815"</f>
        <v>2022023815</v>
      </c>
    </row>
    <row r="16" spans="1:7" ht="18.75" customHeight="1">
      <c r="A16" s="5">
        <v>14</v>
      </c>
      <c r="B16" s="5">
        <v>14</v>
      </c>
      <c r="C16" s="7" t="str">
        <f t="shared" si="0"/>
        <v>101</v>
      </c>
      <c r="D16" s="7" t="s">
        <v>6</v>
      </c>
      <c r="E16" s="7" t="str">
        <f>"黄知音"</f>
        <v>黄知音</v>
      </c>
      <c r="F16" s="7" t="str">
        <f>"2022022914"</f>
        <v>2022022914</v>
      </c>
    </row>
    <row r="17" spans="1:6" ht="18.75" customHeight="1">
      <c r="A17" s="5">
        <v>15</v>
      </c>
      <c r="B17" s="5">
        <v>15</v>
      </c>
      <c r="C17" s="7" t="str">
        <f t="shared" si="0"/>
        <v>101</v>
      </c>
      <c r="D17" s="7" t="s">
        <v>6</v>
      </c>
      <c r="E17" s="7" t="str">
        <f>"吴凡"</f>
        <v>吴凡</v>
      </c>
      <c r="F17" s="7" t="str">
        <f>"2022021202"</f>
        <v>2022021202</v>
      </c>
    </row>
    <row r="18" spans="1:6" ht="18.75" customHeight="1">
      <c r="A18" s="5"/>
      <c r="B18" s="5"/>
      <c r="C18" s="7"/>
      <c r="D18" s="7"/>
      <c r="E18" s="7"/>
      <c r="F18" s="7"/>
    </row>
    <row r="19" spans="1:6" ht="18.75" customHeight="1">
      <c r="A19" s="5">
        <v>16</v>
      </c>
      <c r="B19" s="5">
        <v>1</v>
      </c>
      <c r="C19" s="6" t="str">
        <f t="shared" ref="C19:C33" si="1">"102"</f>
        <v>102</v>
      </c>
      <c r="D19" s="6" t="s">
        <v>7</v>
      </c>
      <c r="E19" s="6" t="str">
        <f>"刘靓"</f>
        <v>刘靓</v>
      </c>
      <c r="F19" s="6" t="str">
        <f>"2022020221"</f>
        <v>2022020221</v>
      </c>
    </row>
    <row r="20" spans="1:6" ht="18.75" customHeight="1">
      <c r="A20" s="5">
        <v>17</v>
      </c>
      <c r="B20" s="5">
        <v>2</v>
      </c>
      <c r="C20" s="6" t="str">
        <f t="shared" si="1"/>
        <v>102</v>
      </c>
      <c r="D20" s="6" t="s">
        <v>7</v>
      </c>
      <c r="E20" s="6" t="str">
        <f>"李明"</f>
        <v>李明</v>
      </c>
      <c r="F20" s="6" t="str">
        <f>"2022022825"</f>
        <v>2022022825</v>
      </c>
    </row>
    <row r="21" spans="1:6" ht="18.75" customHeight="1">
      <c r="A21" s="5">
        <v>18</v>
      </c>
      <c r="B21" s="5">
        <v>3</v>
      </c>
      <c r="C21" s="6" t="str">
        <f t="shared" si="1"/>
        <v>102</v>
      </c>
      <c r="D21" s="6" t="s">
        <v>7</v>
      </c>
      <c r="E21" s="6" t="str">
        <f>"陈飞"</f>
        <v>陈飞</v>
      </c>
      <c r="F21" s="6" t="str">
        <f>"2022022215"</f>
        <v>2022022215</v>
      </c>
    </row>
    <row r="22" spans="1:6" ht="18.75" customHeight="1">
      <c r="A22" s="5">
        <v>19</v>
      </c>
      <c r="B22" s="5">
        <v>4</v>
      </c>
      <c r="C22" s="6" t="str">
        <f t="shared" si="1"/>
        <v>102</v>
      </c>
      <c r="D22" s="6" t="s">
        <v>7</v>
      </c>
      <c r="E22" s="6" t="str">
        <f>"王倩倩"</f>
        <v>王倩倩</v>
      </c>
      <c r="F22" s="6" t="str">
        <f>"2022024212"</f>
        <v>2022024212</v>
      </c>
    </row>
    <row r="23" spans="1:6" ht="18.75" customHeight="1">
      <c r="A23" s="5">
        <v>20</v>
      </c>
      <c r="B23" s="5">
        <v>5</v>
      </c>
      <c r="C23" s="6" t="str">
        <f t="shared" si="1"/>
        <v>102</v>
      </c>
      <c r="D23" s="6" t="s">
        <v>7</v>
      </c>
      <c r="E23" s="6" t="str">
        <f>"徐子辰"</f>
        <v>徐子辰</v>
      </c>
      <c r="F23" s="6" t="str">
        <f>"2022022305"</f>
        <v>2022022305</v>
      </c>
    </row>
    <row r="24" spans="1:6" ht="18.75" customHeight="1">
      <c r="A24" s="5">
        <v>21</v>
      </c>
      <c r="B24" s="5">
        <v>6</v>
      </c>
      <c r="C24" s="6" t="str">
        <f t="shared" si="1"/>
        <v>102</v>
      </c>
      <c r="D24" s="6" t="s">
        <v>7</v>
      </c>
      <c r="E24" s="6" t="str">
        <f>"葛金玉"</f>
        <v>葛金玉</v>
      </c>
      <c r="F24" s="6" t="str">
        <f>"2022023312"</f>
        <v>2022023312</v>
      </c>
    </row>
    <row r="25" spans="1:6" ht="18.75" customHeight="1">
      <c r="A25" s="5">
        <v>22</v>
      </c>
      <c r="B25" s="5">
        <v>7</v>
      </c>
      <c r="C25" s="6" t="str">
        <f t="shared" si="1"/>
        <v>102</v>
      </c>
      <c r="D25" s="6" t="s">
        <v>7</v>
      </c>
      <c r="E25" s="6" t="str">
        <f>"康瑞洪"</f>
        <v>康瑞洪</v>
      </c>
      <c r="F25" s="6" t="str">
        <f>"2022024001"</f>
        <v>2022024001</v>
      </c>
    </row>
    <row r="26" spans="1:6" ht="18.75" customHeight="1">
      <c r="A26" s="5">
        <v>23</v>
      </c>
      <c r="B26" s="5">
        <v>8</v>
      </c>
      <c r="C26" s="6" t="str">
        <f t="shared" si="1"/>
        <v>102</v>
      </c>
      <c r="D26" s="6" t="s">
        <v>7</v>
      </c>
      <c r="E26" s="6" t="str">
        <f>"周瑞"</f>
        <v>周瑞</v>
      </c>
      <c r="F26" s="6" t="str">
        <f>"2022023113"</f>
        <v>2022023113</v>
      </c>
    </row>
    <row r="27" spans="1:6" ht="18.75" customHeight="1">
      <c r="A27" s="5">
        <v>24</v>
      </c>
      <c r="B27" s="5">
        <v>9</v>
      </c>
      <c r="C27" s="6" t="str">
        <f t="shared" si="1"/>
        <v>102</v>
      </c>
      <c r="D27" s="6" t="s">
        <v>7</v>
      </c>
      <c r="E27" s="6" t="str">
        <f>"徐云巧"</f>
        <v>徐云巧</v>
      </c>
      <c r="F27" s="6" t="str">
        <f>"2022022223"</f>
        <v>2022022223</v>
      </c>
    </row>
    <row r="28" spans="1:6" ht="18.75" customHeight="1">
      <c r="A28" s="5">
        <v>25</v>
      </c>
      <c r="B28" s="5">
        <v>10</v>
      </c>
      <c r="C28" s="6" t="str">
        <f t="shared" si="1"/>
        <v>102</v>
      </c>
      <c r="D28" s="6" t="s">
        <v>7</v>
      </c>
      <c r="E28" s="6" t="str">
        <f>"石王露"</f>
        <v>石王露</v>
      </c>
      <c r="F28" s="6" t="str">
        <f>"2022023517"</f>
        <v>2022023517</v>
      </c>
    </row>
    <row r="29" spans="1:6" ht="18.75" customHeight="1">
      <c r="A29" s="5">
        <v>26</v>
      </c>
      <c r="B29" s="5">
        <v>11</v>
      </c>
      <c r="C29" s="6" t="str">
        <f t="shared" si="1"/>
        <v>102</v>
      </c>
      <c r="D29" s="6" t="s">
        <v>7</v>
      </c>
      <c r="E29" s="6" t="str">
        <f>"丁倩"</f>
        <v>丁倩</v>
      </c>
      <c r="F29" s="6" t="str">
        <f>"2022023402"</f>
        <v>2022023402</v>
      </c>
    </row>
    <row r="30" spans="1:6" ht="18.75" customHeight="1">
      <c r="A30" s="5">
        <v>27</v>
      </c>
      <c r="B30" s="5">
        <v>12</v>
      </c>
      <c r="C30" s="6" t="str">
        <f t="shared" si="1"/>
        <v>102</v>
      </c>
      <c r="D30" s="6" t="s">
        <v>7</v>
      </c>
      <c r="E30" s="6" t="str">
        <f>"张情缘"</f>
        <v>张情缘</v>
      </c>
      <c r="F30" s="6" t="str">
        <f>"2022022605"</f>
        <v>2022022605</v>
      </c>
    </row>
    <row r="31" spans="1:6" ht="18.75" customHeight="1">
      <c r="A31" s="5">
        <v>28</v>
      </c>
      <c r="B31" s="5">
        <v>13</v>
      </c>
      <c r="C31" s="6" t="str">
        <f t="shared" si="1"/>
        <v>102</v>
      </c>
      <c r="D31" s="6" t="s">
        <v>7</v>
      </c>
      <c r="E31" s="6" t="str">
        <f>"张耀津"</f>
        <v>张耀津</v>
      </c>
      <c r="F31" s="6" t="str">
        <f>"2022021020"</f>
        <v>2022021020</v>
      </c>
    </row>
    <row r="32" spans="1:6" ht="18.75" customHeight="1">
      <c r="A32" s="5">
        <v>29</v>
      </c>
      <c r="B32" s="5">
        <v>14</v>
      </c>
      <c r="C32" s="6" t="str">
        <f t="shared" si="1"/>
        <v>102</v>
      </c>
      <c r="D32" s="6" t="s">
        <v>7</v>
      </c>
      <c r="E32" s="6" t="str">
        <f>"罗姗姗"</f>
        <v>罗姗姗</v>
      </c>
      <c r="F32" s="6" t="str">
        <f>"2022021914"</f>
        <v>2022021914</v>
      </c>
    </row>
    <row r="33" spans="1:6" ht="18.75" customHeight="1">
      <c r="A33" s="5">
        <v>30</v>
      </c>
      <c r="B33" s="5">
        <v>15</v>
      </c>
      <c r="C33" s="7" t="str">
        <f t="shared" si="1"/>
        <v>102</v>
      </c>
      <c r="D33" s="7" t="s">
        <v>7</v>
      </c>
      <c r="E33" s="7" t="str">
        <f>"周梅雨"</f>
        <v>周梅雨</v>
      </c>
      <c r="F33" s="7" t="str">
        <f>"2022022505"</f>
        <v>2022022505</v>
      </c>
    </row>
    <row r="34" spans="1:6" ht="18.75" customHeight="1">
      <c r="A34" s="5"/>
      <c r="B34" s="5"/>
      <c r="C34" s="7"/>
      <c r="D34" s="7"/>
      <c r="E34" s="7"/>
      <c r="F34" s="7"/>
    </row>
    <row r="35" spans="1:6" ht="18.75" customHeight="1">
      <c r="A35" s="5">
        <v>31</v>
      </c>
      <c r="B35" s="5">
        <v>1</v>
      </c>
      <c r="C35" s="6" t="str">
        <f t="shared" ref="C35:C54" si="2">"103"</f>
        <v>103</v>
      </c>
      <c r="D35" s="6" t="s">
        <v>8</v>
      </c>
      <c r="E35" s="6" t="str">
        <f>"党文英"</f>
        <v>党文英</v>
      </c>
      <c r="F35" s="6" t="str">
        <f>"2022023629"</f>
        <v>2022023629</v>
      </c>
    </row>
    <row r="36" spans="1:6" ht="18.75" customHeight="1">
      <c r="A36" s="5">
        <v>32</v>
      </c>
      <c r="B36" s="5">
        <v>2</v>
      </c>
      <c r="C36" s="6" t="str">
        <f t="shared" si="2"/>
        <v>103</v>
      </c>
      <c r="D36" s="6" t="s">
        <v>8</v>
      </c>
      <c r="E36" s="6" t="str">
        <f>"张莹"</f>
        <v>张莹</v>
      </c>
      <c r="F36" s="6" t="str">
        <f>"2022020913"</f>
        <v>2022020913</v>
      </c>
    </row>
    <row r="37" spans="1:6" ht="18.75" customHeight="1">
      <c r="A37" s="5">
        <v>33</v>
      </c>
      <c r="B37" s="5">
        <v>3</v>
      </c>
      <c r="C37" s="6" t="str">
        <f t="shared" si="2"/>
        <v>103</v>
      </c>
      <c r="D37" s="6" t="s">
        <v>8</v>
      </c>
      <c r="E37" s="6" t="str">
        <f>"李峥嵘"</f>
        <v>李峥嵘</v>
      </c>
      <c r="F37" s="6" t="str">
        <f>"2022022205"</f>
        <v>2022022205</v>
      </c>
    </row>
    <row r="38" spans="1:6" ht="18.75" customHeight="1">
      <c r="A38" s="5">
        <v>34</v>
      </c>
      <c r="B38" s="5">
        <v>4</v>
      </c>
      <c r="C38" s="6" t="str">
        <f t="shared" si="2"/>
        <v>103</v>
      </c>
      <c r="D38" s="6" t="s">
        <v>8</v>
      </c>
      <c r="E38" s="6" t="str">
        <f>"王雯雯"</f>
        <v>王雯雯</v>
      </c>
      <c r="F38" s="6" t="str">
        <f>"2022021509"</f>
        <v>2022021509</v>
      </c>
    </row>
    <row r="39" spans="1:6" ht="18.75" customHeight="1">
      <c r="A39" s="5">
        <v>35</v>
      </c>
      <c r="B39" s="5">
        <v>5</v>
      </c>
      <c r="C39" s="6" t="str">
        <f t="shared" si="2"/>
        <v>103</v>
      </c>
      <c r="D39" s="6" t="s">
        <v>8</v>
      </c>
      <c r="E39" s="6" t="str">
        <f>"陈丁丁"</f>
        <v>陈丁丁</v>
      </c>
      <c r="F39" s="6" t="str">
        <f>"2022020313"</f>
        <v>2022020313</v>
      </c>
    </row>
    <row r="40" spans="1:6" ht="18.75" customHeight="1">
      <c r="A40" s="5">
        <v>36</v>
      </c>
      <c r="B40" s="5">
        <v>6</v>
      </c>
      <c r="C40" s="6" t="str">
        <f t="shared" si="2"/>
        <v>103</v>
      </c>
      <c r="D40" s="6" t="s">
        <v>8</v>
      </c>
      <c r="E40" s="6" t="str">
        <f>"李萌萌"</f>
        <v>李萌萌</v>
      </c>
      <c r="F40" s="6" t="str">
        <f>"2022023910"</f>
        <v>2022023910</v>
      </c>
    </row>
    <row r="41" spans="1:6" ht="18.75" customHeight="1">
      <c r="A41" s="5">
        <v>37</v>
      </c>
      <c r="B41" s="5">
        <v>7</v>
      </c>
      <c r="C41" s="6" t="str">
        <f t="shared" si="2"/>
        <v>103</v>
      </c>
      <c r="D41" s="6" t="s">
        <v>8</v>
      </c>
      <c r="E41" s="6" t="str">
        <f>"郑楠楠"</f>
        <v>郑楠楠</v>
      </c>
      <c r="F41" s="6" t="str">
        <f>"2022021728"</f>
        <v>2022021728</v>
      </c>
    </row>
    <row r="42" spans="1:6" ht="18.75" customHeight="1">
      <c r="A42" s="5">
        <v>38</v>
      </c>
      <c r="B42" s="5">
        <v>8</v>
      </c>
      <c r="C42" s="6" t="str">
        <f t="shared" si="2"/>
        <v>103</v>
      </c>
      <c r="D42" s="6" t="s">
        <v>8</v>
      </c>
      <c r="E42" s="6" t="str">
        <f>"刘亚莉"</f>
        <v>刘亚莉</v>
      </c>
      <c r="F42" s="6" t="str">
        <f>"2022022709"</f>
        <v>2022022709</v>
      </c>
    </row>
    <row r="43" spans="1:6" ht="18.75" customHeight="1">
      <c r="A43" s="5">
        <v>39</v>
      </c>
      <c r="B43" s="5">
        <v>9</v>
      </c>
      <c r="C43" s="6" t="str">
        <f t="shared" si="2"/>
        <v>103</v>
      </c>
      <c r="D43" s="6" t="s">
        <v>8</v>
      </c>
      <c r="E43" s="6" t="str">
        <f>"陈雪萍"</f>
        <v>陈雪萍</v>
      </c>
      <c r="F43" s="6" t="str">
        <f>"2022020421"</f>
        <v>2022020421</v>
      </c>
    </row>
    <row r="44" spans="1:6" ht="18.75" customHeight="1">
      <c r="A44" s="5">
        <v>40</v>
      </c>
      <c r="B44" s="5">
        <v>10</v>
      </c>
      <c r="C44" s="6" t="str">
        <f t="shared" si="2"/>
        <v>103</v>
      </c>
      <c r="D44" s="6" t="s">
        <v>8</v>
      </c>
      <c r="E44" s="6" t="str">
        <f>"王小渊"</f>
        <v>王小渊</v>
      </c>
      <c r="F44" s="6" t="str">
        <f>"2022023618"</f>
        <v>2022023618</v>
      </c>
    </row>
    <row r="45" spans="1:6" ht="18.75" customHeight="1">
      <c r="A45" s="5">
        <v>41</v>
      </c>
      <c r="B45" s="5">
        <v>11</v>
      </c>
      <c r="C45" s="6" t="str">
        <f t="shared" si="2"/>
        <v>103</v>
      </c>
      <c r="D45" s="6" t="s">
        <v>8</v>
      </c>
      <c r="E45" s="6" t="str">
        <f>"董程程"</f>
        <v>董程程</v>
      </c>
      <c r="F45" s="6" t="str">
        <f>"2022022802"</f>
        <v>2022022802</v>
      </c>
    </row>
    <row r="46" spans="1:6" ht="18.75" customHeight="1">
      <c r="A46" s="5">
        <v>42</v>
      </c>
      <c r="B46" s="5">
        <v>12</v>
      </c>
      <c r="C46" s="6" t="str">
        <f t="shared" si="2"/>
        <v>103</v>
      </c>
      <c r="D46" s="6" t="s">
        <v>8</v>
      </c>
      <c r="E46" s="6" t="str">
        <f>"李丽"</f>
        <v>李丽</v>
      </c>
      <c r="F46" s="6" t="str">
        <f>"2022024202"</f>
        <v>2022024202</v>
      </c>
    </row>
    <row r="47" spans="1:6" ht="18.75" customHeight="1">
      <c r="A47" s="5">
        <v>43</v>
      </c>
      <c r="B47" s="5">
        <v>13</v>
      </c>
      <c r="C47" s="6" t="str">
        <f t="shared" si="2"/>
        <v>103</v>
      </c>
      <c r="D47" s="6" t="s">
        <v>8</v>
      </c>
      <c r="E47" s="6" t="str">
        <f>"张佳佳"</f>
        <v>张佳佳</v>
      </c>
      <c r="F47" s="6" t="str">
        <f>"2022023222"</f>
        <v>2022023222</v>
      </c>
    </row>
    <row r="48" spans="1:6" ht="18.75" customHeight="1">
      <c r="A48" s="5">
        <v>44</v>
      </c>
      <c r="B48" s="5">
        <v>14</v>
      </c>
      <c r="C48" s="6" t="str">
        <f t="shared" si="2"/>
        <v>103</v>
      </c>
      <c r="D48" s="6" t="s">
        <v>8</v>
      </c>
      <c r="E48" s="6" t="str">
        <f>"王新潮"</f>
        <v>王新潮</v>
      </c>
      <c r="F48" s="6" t="str">
        <f>"2022023701"</f>
        <v>2022023701</v>
      </c>
    </row>
    <row r="49" spans="1:6" ht="18.75" customHeight="1">
      <c r="A49" s="5">
        <v>45</v>
      </c>
      <c r="B49" s="5">
        <v>15</v>
      </c>
      <c r="C49" s="6" t="str">
        <f t="shared" si="2"/>
        <v>103</v>
      </c>
      <c r="D49" s="6" t="s">
        <v>8</v>
      </c>
      <c r="E49" s="6" t="str">
        <f>"刘慢慢"</f>
        <v>刘慢慢</v>
      </c>
      <c r="F49" s="6" t="str">
        <f>"2022022114"</f>
        <v>2022022114</v>
      </c>
    </row>
    <row r="50" spans="1:6" ht="18.75" customHeight="1">
      <c r="A50" s="5">
        <v>46</v>
      </c>
      <c r="B50" s="5">
        <v>16</v>
      </c>
      <c r="C50" s="6" t="str">
        <f t="shared" si="2"/>
        <v>103</v>
      </c>
      <c r="D50" s="6" t="s">
        <v>8</v>
      </c>
      <c r="E50" s="6" t="str">
        <f>"杨威"</f>
        <v>杨威</v>
      </c>
      <c r="F50" s="6" t="str">
        <f>"2022020423"</f>
        <v>2022020423</v>
      </c>
    </row>
    <row r="51" spans="1:6" ht="18.75" customHeight="1">
      <c r="A51" s="5">
        <v>47</v>
      </c>
      <c r="B51" s="5">
        <v>17</v>
      </c>
      <c r="C51" s="6" t="str">
        <f t="shared" si="2"/>
        <v>103</v>
      </c>
      <c r="D51" s="6" t="s">
        <v>8</v>
      </c>
      <c r="E51" s="6" t="str">
        <f>"王紫晓"</f>
        <v>王紫晓</v>
      </c>
      <c r="F51" s="6" t="str">
        <f>"2022023711"</f>
        <v>2022023711</v>
      </c>
    </row>
    <row r="52" spans="1:6" ht="18.75" customHeight="1">
      <c r="A52" s="5">
        <v>48</v>
      </c>
      <c r="B52" s="5">
        <v>18</v>
      </c>
      <c r="C52" s="6" t="str">
        <f t="shared" si="2"/>
        <v>103</v>
      </c>
      <c r="D52" s="6" t="s">
        <v>8</v>
      </c>
      <c r="E52" s="6" t="str">
        <f>"王雪"</f>
        <v>王雪</v>
      </c>
      <c r="F52" s="6" t="str">
        <f>"2022022523"</f>
        <v>2022022523</v>
      </c>
    </row>
    <row r="53" spans="1:6" ht="18.75" customHeight="1">
      <c r="A53" s="5">
        <v>49</v>
      </c>
      <c r="B53" s="5">
        <v>19</v>
      </c>
      <c r="C53" s="6" t="str">
        <f t="shared" si="2"/>
        <v>103</v>
      </c>
      <c r="D53" s="6" t="s">
        <v>8</v>
      </c>
      <c r="E53" s="6" t="str">
        <f>"孙梦梦"</f>
        <v>孙梦梦</v>
      </c>
      <c r="F53" s="6" t="str">
        <f>"2022023705"</f>
        <v>2022023705</v>
      </c>
    </row>
    <row r="54" spans="1:6" ht="18.75" customHeight="1">
      <c r="A54" s="5">
        <v>50</v>
      </c>
      <c r="B54" s="5">
        <v>20</v>
      </c>
      <c r="C54" s="6" t="str">
        <f t="shared" si="2"/>
        <v>103</v>
      </c>
      <c r="D54" s="6" t="s">
        <v>8</v>
      </c>
      <c r="E54" s="6" t="str">
        <f>"王欢欢"</f>
        <v>王欢欢</v>
      </c>
      <c r="F54" s="6" t="str">
        <f>"2022022704"</f>
        <v>2022022704</v>
      </c>
    </row>
    <row r="55" spans="1:6" ht="18.75" customHeight="1">
      <c r="A55" s="5"/>
      <c r="B55" s="5"/>
      <c r="C55" s="6"/>
      <c r="D55" s="6"/>
      <c r="E55" s="6"/>
      <c r="F55" s="6"/>
    </row>
    <row r="56" spans="1:6" ht="18.75" customHeight="1">
      <c r="A56" s="5">
        <v>51</v>
      </c>
      <c r="B56" s="5">
        <v>1</v>
      </c>
      <c r="C56" s="6" t="str">
        <f t="shared" ref="C56:C75" si="3">"104"</f>
        <v>104</v>
      </c>
      <c r="D56" s="6" t="s">
        <v>9</v>
      </c>
      <c r="E56" s="6" t="str">
        <f>"陆莹莹"</f>
        <v>陆莹莹</v>
      </c>
      <c r="F56" s="6" t="str">
        <f>"2022023202"</f>
        <v>2022023202</v>
      </c>
    </row>
    <row r="57" spans="1:6" ht="18.75" customHeight="1">
      <c r="A57" s="5">
        <v>52</v>
      </c>
      <c r="B57" s="5">
        <v>2</v>
      </c>
      <c r="C57" s="6" t="str">
        <f t="shared" si="3"/>
        <v>104</v>
      </c>
      <c r="D57" s="6" t="s">
        <v>9</v>
      </c>
      <c r="E57" s="6" t="str">
        <f>"周洁"</f>
        <v>周洁</v>
      </c>
      <c r="F57" s="6" t="str">
        <f>"2022022703"</f>
        <v>2022022703</v>
      </c>
    </row>
    <row r="58" spans="1:6" ht="18.75" customHeight="1">
      <c r="A58" s="5">
        <v>53</v>
      </c>
      <c r="B58" s="5">
        <v>3</v>
      </c>
      <c r="C58" s="6" t="str">
        <f t="shared" si="3"/>
        <v>104</v>
      </c>
      <c r="D58" s="6" t="s">
        <v>9</v>
      </c>
      <c r="E58" s="6" t="str">
        <f>"薛如男"</f>
        <v>薛如男</v>
      </c>
      <c r="F58" s="6" t="str">
        <f>"2022020805"</f>
        <v>2022020805</v>
      </c>
    </row>
    <row r="59" spans="1:6" ht="18.75" customHeight="1">
      <c r="A59" s="5">
        <v>54</v>
      </c>
      <c r="B59" s="5">
        <v>4</v>
      </c>
      <c r="C59" s="6" t="str">
        <f t="shared" si="3"/>
        <v>104</v>
      </c>
      <c r="D59" s="6" t="s">
        <v>9</v>
      </c>
      <c r="E59" s="6" t="str">
        <f>"任明俐"</f>
        <v>任明俐</v>
      </c>
      <c r="F59" s="6" t="str">
        <f>"2022022308"</f>
        <v>2022022308</v>
      </c>
    </row>
    <row r="60" spans="1:6" ht="18.75" customHeight="1">
      <c r="A60" s="5">
        <v>55</v>
      </c>
      <c r="B60" s="5">
        <v>5</v>
      </c>
      <c r="C60" s="6" t="str">
        <f t="shared" si="3"/>
        <v>104</v>
      </c>
      <c r="D60" s="6" t="s">
        <v>9</v>
      </c>
      <c r="E60" s="6" t="str">
        <f>"管婧君"</f>
        <v>管婧君</v>
      </c>
      <c r="F60" s="6" t="str">
        <f>"2022023301"</f>
        <v>2022023301</v>
      </c>
    </row>
    <row r="61" spans="1:6" ht="18.75" customHeight="1">
      <c r="A61" s="5">
        <v>56</v>
      </c>
      <c r="B61" s="5">
        <v>6</v>
      </c>
      <c r="C61" s="6" t="str">
        <f t="shared" si="3"/>
        <v>104</v>
      </c>
      <c r="D61" s="6" t="s">
        <v>9</v>
      </c>
      <c r="E61" s="6" t="str">
        <f>"曹晨晨"</f>
        <v>曹晨晨</v>
      </c>
      <c r="F61" s="6" t="str">
        <f>"2022021106"</f>
        <v>2022021106</v>
      </c>
    </row>
    <row r="62" spans="1:6" ht="18.75" customHeight="1">
      <c r="A62" s="5">
        <v>57</v>
      </c>
      <c r="B62" s="5">
        <v>7</v>
      </c>
      <c r="C62" s="6" t="str">
        <f t="shared" si="3"/>
        <v>104</v>
      </c>
      <c r="D62" s="6" t="s">
        <v>9</v>
      </c>
      <c r="E62" s="6" t="str">
        <f>"李玉争"</f>
        <v>李玉争</v>
      </c>
      <c r="F62" s="6" t="str">
        <f>"2022023322"</f>
        <v>2022023322</v>
      </c>
    </row>
    <row r="63" spans="1:6" ht="18.75" customHeight="1">
      <c r="A63" s="5">
        <v>58</v>
      </c>
      <c r="B63" s="5">
        <v>8</v>
      </c>
      <c r="C63" s="6" t="str">
        <f t="shared" si="3"/>
        <v>104</v>
      </c>
      <c r="D63" s="6" t="s">
        <v>9</v>
      </c>
      <c r="E63" s="6" t="str">
        <f>"陈蒙蒙"</f>
        <v>陈蒙蒙</v>
      </c>
      <c r="F63" s="6" t="str">
        <f>"2022022913"</f>
        <v>2022022913</v>
      </c>
    </row>
    <row r="64" spans="1:6" ht="18.75" customHeight="1">
      <c r="A64" s="5">
        <v>59</v>
      </c>
      <c r="B64" s="5">
        <v>9</v>
      </c>
      <c r="C64" s="6" t="str">
        <f t="shared" si="3"/>
        <v>104</v>
      </c>
      <c r="D64" s="6" t="s">
        <v>9</v>
      </c>
      <c r="E64" s="6" t="str">
        <f>"任春苗"</f>
        <v>任春苗</v>
      </c>
      <c r="F64" s="6" t="str">
        <f>"2022024117"</f>
        <v>2022024117</v>
      </c>
    </row>
    <row r="65" spans="1:6" ht="18.75" customHeight="1">
      <c r="A65" s="5">
        <v>60</v>
      </c>
      <c r="B65" s="5">
        <v>10</v>
      </c>
      <c r="C65" s="6" t="str">
        <f t="shared" si="3"/>
        <v>104</v>
      </c>
      <c r="D65" s="6" t="s">
        <v>9</v>
      </c>
      <c r="E65" s="6" t="str">
        <f>"钱梦君"</f>
        <v>钱梦君</v>
      </c>
      <c r="F65" s="6" t="str">
        <f>"2022022608"</f>
        <v>2022022608</v>
      </c>
    </row>
    <row r="66" spans="1:6" ht="18.75" customHeight="1">
      <c r="A66" s="5">
        <v>61</v>
      </c>
      <c r="B66" s="5">
        <v>11</v>
      </c>
      <c r="C66" s="6" t="str">
        <f t="shared" si="3"/>
        <v>104</v>
      </c>
      <c r="D66" s="6" t="s">
        <v>9</v>
      </c>
      <c r="E66" s="6" t="str">
        <f>"崔灿"</f>
        <v>崔灿</v>
      </c>
      <c r="F66" s="6" t="str">
        <f>"2022020829"</f>
        <v>2022020829</v>
      </c>
    </row>
    <row r="67" spans="1:6" ht="18.75" customHeight="1">
      <c r="A67" s="5">
        <v>62</v>
      </c>
      <c r="B67" s="5">
        <v>12</v>
      </c>
      <c r="C67" s="6" t="str">
        <f t="shared" si="3"/>
        <v>104</v>
      </c>
      <c r="D67" s="6" t="s">
        <v>9</v>
      </c>
      <c r="E67" s="6" t="str">
        <f>"陶言言"</f>
        <v>陶言言</v>
      </c>
      <c r="F67" s="6" t="str">
        <f>"2022024111"</f>
        <v>2022024111</v>
      </c>
    </row>
    <row r="68" spans="1:6" ht="18.75" customHeight="1">
      <c r="A68" s="5">
        <v>63</v>
      </c>
      <c r="B68" s="5">
        <v>13</v>
      </c>
      <c r="C68" s="6" t="str">
        <f t="shared" si="3"/>
        <v>104</v>
      </c>
      <c r="D68" s="6" t="s">
        <v>9</v>
      </c>
      <c r="E68" s="6" t="str">
        <f>"任明莉"</f>
        <v>任明莉</v>
      </c>
      <c r="F68" s="6" t="str">
        <f>"2022024201"</f>
        <v>2022024201</v>
      </c>
    </row>
    <row r="69" spans="1:6" ht="18.75" customHeight="1">
      <c r="A69" s="5">
        <v>64</v>
      </c>
      <c r="B69" s="5">
        <v>14</v>
      </c>
      <c r="C69" s="6" t="str">
        <f t="shared" si="3"/>
        <v>104</v>
      </c>
      <c r="D69" s="6" t="s">
        <v>9</v>
      </c>
      <c r="E69" s="6" t="str">
        <f>"王杨杨"</f>
        <v>王杨杨</v>
      </c>
      <c r="F69" s="6" t="str">
        <f>"2022022429"</f>
        <v>2022022429</v>
      </c>
    </row>
    <row r="70" spans="1:6" ht="18.75" customHeight="1">
      <c r="A70" s="5">
        <v>65</v>
      </c>
      <c r="B70" s="5">
        <v>15</v>
      </c>
      <c r="C70" s="6" t="str">
        <f t="shared" si="3"/>
        <v>104</v>
      </c>
      <c r="D70" s="6" t="s">
        <v>9</v>
      </c>
      <c r="E70" s="6" t="str">
        <f>"吴明珠"</f>
        <v>吴明珠</v>
      </c>
      <c r="F70" s="6" t="str">
        <f>"2022020324"</f>
        <v>2022020324</v>
      </c>
    </row>
    <row r="71" spans="1:6" ht="18.75" customHeight="1">
      <c r="A71" s="5">
        <v>66</v>
      </c>
      <c r="B71" s="5">
        <v>16</v>
      </c>
      <c r="C71" s="6" t="str">
        <f t="shared" si="3"/>
        <v>104</v>
      </c>
      <c r="D71" s="6" t="s">
        <v>9</v>
      </c>
      <c r="E71" s="6" t="str">
        <f>"左青荣"</f>
        <v>左青荣</v>
      </c>
      <c r="F71" s="6" t="str">
        <f>"2022020413"</f>
        <v>2022020413</v>
      </c>
    </row>
    <row r="72" spans="1:6" ht="18.75" customHeight="1">
      <c r="A72" s="5">
        <v>67</v>
      </c>
      <c r="B72" s="5">
        <v>17</v>
      </c>
      <c r="C72" s="6" t="str">
        <f t="shared" si="3"/>
        <v>104</v>
      </c>
      <c r="D72" s="6" t="s">
        <v>9</v>
      </c>
      <c r="E72" s="6" t="str">
        <f>"王丹一"</f>
        <v>王丹一</v>
      </c>
      <c r="F72" s="6" t="str">
        <f>"2022023124"</f>
        <v>2022023124</v>
      </c>
    </row>
    <row r="73" spans="1:6" ht="18.75" customHeight="1">
      <c r="A73" s="5">
        <v>68</v>
      </c>
      <c r="B73" s="5">
        <v>18</v>
      </c>
      <c r="C73" s="7" t="str">
        <f t="shared" si="3"/>
        <v>104</v>
      </c>
      <c r="D73" s="7" t="s">
        <v>9</v>
      </c>
      <c r="E73" s="7" t="str">
        <f>"任磊"</f>
        <v>任磊</v>
      </c>
      <c r="F73" s="7" t="str">
        <f>"2022020723"</f>
        <v>2022020723</v>
      </c>
    </row>
    <row r="74" spans="1:6" ht="18.75" customHeight="1">
      <c r="A74" s="5">
        <v>69</v>
      </c>
      <c r="B74" s="5">
        <v>19</v>
      </c>
      <c r="C74" s="8" t="str">
        <f t="shared" si="3"/>
        <v>104</v>
      </c>
      <c r="D74" s="8" t="s">
        <v>9</v>
      </c>
      <c r="E74" s="8" t="str">
        <f>"王倩倩"</f>
        <v>王倩倩</v>
      </c>
      <c r="F74" s="8" t="str">
        <f>"2022020328"</f>
        <v>2022020328</v>
      </c>
    </row>
    <row r="75" spans="1:6" ht="18.75" customHeight="1">
      <c r="A75" s="5">
        <v>70</v>
      </c>
      <c r="B75" s="5">
        <v>20</v>
      </c>
      <c r="C75" s="6" t="str">
        <f t="shared" si="3"/>
        <v>104</v>
      </c>
      <c r="D75" s="6" t="s">
        <v>9</v>
      </c>
      <c r="E75" s="6" t="str">
        <f>"孟春交"</f>
        <v>孟春交</v>
      </c>
      <c r="F75" s="6" t="str">
        <f>"2022023418"</f>
        <v>2022023418</v>
      </c>
    </row>
    <row r="76" spans="1:6" ht="18.75" customHeight="1">
      <c r="A76" s="5"/>
      <c r="B76" s="5"/>
      <c r="C76" s="9"/>
      <c r="D76" s="9"/>
      <c r="E76" s="9"/>
      <c r="F76" s="9"/>
    </row>
    <row r="77" spans="1:6" ht="18.75" customHeight="1">
      <c r="A77" s="5">
        <v>71</v>
      </c>
      <c r="B77" s="5">
        <v>1</v>
      </c>
      <c r="C77" s="6" t="str">
        <f t="shared" ref="C77:C96" si="4">"105"</f>
        <v>105</v>
      </c>
      <c r="D77" s="6" t="s">
        <v>10</v>
      </c>
      <c r="E77" s="6" t="str">
        <f>"高芷珺"</f>
        <v>高芷珺</v>
      </c>
      <c r="F77" s="6" t="str">
        <f>"2022020121"</f>
        <v>2022020121</v>
      </c>
    </row>
    <row r="78" spans="1:6" ht="18.75" customHeight="1">
      <c r="A78" s="5">
        <v>72</v>
      </c>
      <c r="B78" s="5">
        <v>2</v>
      </c>
      <c r="C78" s="6" t="str">
        <f t="shared" si="4"/>
        <v>105</v>
      </c>
      <c r="D78" s="6" t="s">
        <v>10</v>
      </c>
      <c r="E78" s="6" t="str">
        <f>"孟令超"</f>
        <v>孟令超</v>
      </c>
      <c r="F78" s="6" t="str">
        <f>"2022024311"</f>
        <v>2022024311</v>
      </c>
    </row>
    <row r="79" spans="1:6" ht="18.75" customHeight="1">
      <c r="A79" s="5">
        <v>73</v>
      </c>
      <c r="B79" s="5">
        <v>3</v>
      </c>
      <c r="C79" s="6" t="str">
        <f t="shared" si="4"/>
        <v>105</v>
      </c>
      <c r="D79" s="6" t="s">
        <v>10</v>
      </c>
      <c r="E79" s="6" t="str">
        <f>"陈莹"</f>
        <v>陈莹</v>
      </c>
      <c r="F79" s="6" t="str">
        <f>"2022020908"</f>
        <v>2022020908</v>
      </c>
    </row>
    <row r="80" spans="1:6" ht="18.75" customHeight="1">
      <c r="A80" s="5">
        <v>74</v>
      </c>
      <c r="B80" s="5">
        <v>4</v>
      </c>
      <c r="C80" s="6" t="str">
        <f t="shared" si="4"/>
        <v>105</v>
      </c>
      <c r="D80" s="6" t="s">
        <v>10</v>
      </c>
      <c r="E80" s="6" t="str">
        <f>"许文静"</f>
        <v>许文静</v>
      </c>
      <c r="F80" s="6" t="str">
        <f>"2022020729"</f>
        <v>2022020729</v>
      </c>
    </row>
    <row r="81" spans="1:6" ht="18.75" customHeight="1">
      <c r="A81" s="5">
        <v>75</v>
      </c>
      <c r="B81" s="5">
        <v>5</v>
      </c>
      <c r="C81" s="6" t="str">
        <f t="shared" si="4"/>
        <v>105</v>
      </c>
      <c r="D81" s="6" t="s">
        <v>10</v>
      </c>
      <c r="E81" s="6" t="str">
        <f>"肖庆庆"</f>
        <v>肖庆庆</v>
      </c>
      <c r="F81" s="6" t="str">
        <f>"2022023707"</f>
        <v>2022023707</v>
      </c>
    </row>
    <row r="82" spans="1:6" ht="18.75" customHeight="1">
      <c r="A82" s="5">
        <v>76</v>
      </c>
      <c r="B82" s="5">
        <v>6</v>
      </c>
      <c r="C82" s="6" t="str">
        <f t="shared" si="4"/>
        <v>105</v>
      </c>
      <c r="D82" s="6" t="s">
        <v>10</v>
      </c>
      <c r="E82" s="6" t="str">
        <f>"董献伟"</f>
        <v>董献伟</v>
      </c>
      <c r="F82" s="6" t="str">
        <f>"2022023627"</f>
        <v>2022023627</v>
      </c>
    </row>
    <row r="83" spans="1:6" ht="18.75" customHeight="1">
      <c r="A83" s="5">
        <v>77</v>
      </c>
      <c r="B83" s="5">
        <v>7</v>
      </c>
      <c r="C83" s="6" t="str">
        <f t="shared" si="4"/>
        <v>105</v>
      </c>
      <c r="D83" s="6" t="s">
        <v>10</v>
      </c>
      <c r="E83" s="6" t="str">
        <f>"李真"</f>
        <v>李真</v>
      </c>
      <c r="F83" s="6" t="str">
        <f>"2022020821"</f>
        <v>2022020821</v>
      </c>
    </row>
    <row r="84" spans="1:6" ht="18.75" customHeight="1">
      <c r="A84" s="5">
        <v>78</v>
      </c>
      <c r="B84" s="5">
        <v>8</v>
      </c>
      <c r="C84" s="6" t="str">
        <f t="shared" si="4"/>
        <v>105</v>
      </c>
      <c r="D84" s="6" t="s">
        <v>10</v>
      </c>
      <c r="E84" s="6" t="str">
        <f>"刘思蒙"</f>
        <v>刘思蒙</v>
      </c>
      <c r="F84" s="6" t="str">
        <f>"2022024025"</f>
        <v>2022024025</v>
      </c>
    </row>
    <row r="85" spans="1:6" ht="18.75" customHeight="1">
      <c r="A85" s="5">
        <v>79</v>
      </c>
      <c r="B85" s="5">
        <v>9</v>
      </c>
      <c r="C85" s="6" t="str">
        <f t="shared" si="4"/>
        <v>105</v>
      </c>
      <c r="D85" s="6" t="s">
        <v>10</v>
      </c>
      <c r="E85" s="6" t="str">
        <f>"郭梓怡"</f>
        <v>郭梓怡</v>
      </c>
      <c r="F85" s="6" t="str">
        <f>"2022023630"</f>
        <v>2022023630</v>
      </c>
    </row>
    <row r="86" spans="1:6" ht="18.75" customHeight="1">
      <c r="A86" s="5">
        <v>80</v>
      </c>
      <c r="B86" s="5">
        <v>10</v>
      </c>
      <c r="C86" s="6" t="str">
        <f t="shared" si="4"/>
        <v>105</v>
      </c>
      <c r="D86" s="6" t="s">
        <v>10</v>
      </c>
      <c r="E86" s="6" t="str">
        <f>"陈路"</f>
        <v>陈路</v>
      </c>
      <c r="F86" s="6" t="str">
        <f>"2022023725"</f>
        <v>2022023725</v>
      </c>
    </row>
    <row r="87" spans="1:6" ht="18.75" customHeight="1">
      <c r="A87" s="5">
        <v>81</v>
      </c>
      <c r="B87" s="5">
        <v>11</v>
      </c>
      <c r="C87" s="6" t="str">
        <f t="shared" si="4"/>
        <v>105</v>
      </c>
      <c r="D87" s="6" t="s">
        <v>10</v>
      </c>
      <c r="E87" s="6" t="str">
        <f>"陈闪闪"</f>
        <v>陈闪闪</v>
      </c>
      <c r="F87" s="6" t="str">
        <f>"2022021828"</f>
        <v>2022021828</v>
      </c>
    </row>
    <row r="88" spans="1:6" ht="18.75" customHeight="1">
      <c r="A88" s="5">
        <v>82</v>
      </c>
      <c r="B88" s="5">
        <v>12</v>
      </c>
      <c r="C88" s="6" t="str">
        <f t="shared" si="4"/>
        <v>105</v>
      </c>
      <c r="D88" s="6" t="s">
        <v>10</v>
      </c>
      <c r="E88" s="6" t="str">
        <f>"王艺"</f>
        <v>王艺</v>
      </c>
      <c r="F88" s="6" t="str">
        <f>"2022020428"</f>
        <v>2022020428</v>
      </c>
    </row>
    <row r="89" spans="1:6" ht="18.75" customHeight="1">
      <c r="A89" s="5">
        <v>83</v>
      </c>
      <c r="B89" s="5">
        <v>13</v>
      </c>
      <c r="C89" s="6" t="str">
        <f t="shared" si="4"/>
        <v>105</v>
      </c>
      <c r="D89" s="6" t="s">
        <v>10</v>
      </c>
      <c r="E89" s="6" t="str">
        <f>"朱丽娟"</f>
        <v>朱丽娟</v>
      </c>
      <c r="F89" s="6" t="str">
        <f>"2022023802"</f>
        <v>2022023802</v>
      </c>
    </row>
    <row r="90" spans="1:6" ht="18.75" customHeight="1">
      <c r="A90" s="5">
        <v>84</v>
      </c>
      <c r="B90" s="5">
        <v>14</v>
      </c>
      <c r="C90" s="6" t="str">
        <f t="shared" si="4"/>
        <v>105</v>
      </c>
      <c r="D90" s="6" t="s">
        <v>10</v>
      </c>
      <c r="E90" s="6" t="str">
        <f>"吴梦瑶"</f>
        <v>吴梦瑶</v>
      </c>
      <c r="F90" s="6" t="str">
        <f>"2022021911"</f>
        <v>2022021911</v>
      </c>
    </row>
    <row r="91" spans="1:6" ht="18.75" customHeight="1">
      <c r="A91" s="5">
        <v>85</v>
      </c>
      <c r="B91" s="5">
        <v>15</v>
      </c>
      <c r="C91" s="6" t="str">
        <f t="shared" si="4"/>
        <v>105</v>
      </c>
      <c r="D91" s="6" t="s">
        <v>10</v>
      </c>
      <c r="E91" s="6" t="str">
        <f>"张冲"</f>
        <v>张冲</v>
      </c>
      <c r="F91" s="6" t="str">
        <f>"2022021719"</f>
        <v>2022021719</v>
      </c>
    </row>
    <row r="92" spans="1:6" ht="18.75" customHeight="1">
      <c r="A92" s="5">
        <v>86</v>
      </c>
      <c r="B92" s="5">
        <v>16</v>
      </c>
      <c r="C92" s="6" t="str">
        <f t="shared" si="4"/>
        <v>105</v>
      </c>
      <c r="D92" s="6" t="s">
        <v>10</v>
      </c>
      <c r="E92" s="6" t="str">
        <f>"王娜"</f>
        <v>王娜</v>
      </c>
      <c r="F92" s="6" t="str">
        <f>"2022023416"</f>
        <v>2022023416</v>
      </c>
    </row>
    <row r="93" spans="1:6" ht="18.75" customHeight="1">
      <c r="A93" s="5">
        <v>87</v>
      </c>
      <c r="B93" s="5">
        <v>17</v>
      </c>
      <c r="C93" s="6" t="str">
        <f t="shared" si="4"/>
        <v>105</v>
      </c>
      <c r="D93" s="6" t="s">
        <v>10</v>
      </c>
      <c r="E93" s="6" t="str">
        <f>"张雅坤"</f>
        <v>张雅坤</v>
      </c>
      <c r="F93" s="6" t="str">
        <f>"2022022012"</f>
        <v>2022022012</v>
      </c>
    </row>
    <row r="94" spans="1:6" ht="18.75" customHeight="1">
      <c r="A94" s="5">
        <v>88</v>
      </c>
      <c r="B94" s="5">
        <v>18</v>
      </c>
      <c r="C94" s="6" t="str">
        <f t="shared" si="4"/>
        <v>105</v>
      </c>
      <c r="D94" s="6" t="s">
        <v>10</v>
      </c>
      <c r="E94" s="6" t="str">
        <f>"张嫣然"</f>
        <v>张嫣然</v>
      </c>
      <c r="F94" s="6" t="str">
        <f>"2022021321"</f>
        <v>2022021321</v>
      </c>
    </row>
    <row r="95" spans="1:6" ht="18.75" customHeight="1">
      <c r="A95" s="5">
        <v>89</v>
      </c>
      <c r="B95" s="5">
        <v>19</v>
      </c>
      <c r="C95" s="7" t="str">
        <f t="shared" si="4"/>
        <v>105</v>
      </c>
      <c r="D95" s="7" t="s">
        <v>10</v>
      </c>
      <c r="E95" s="7" t="str">
        <f>"李新"</f>
        <v>李新</v>
      </c>
      <c r="F95" s="7" t="str">
        <f>"2022021324"</f>
        <v>2022021324</v>
      </c>
    </row>
    <row r="96" spans="1:6" ht="18.75" customHeight="1">
      <c r="A96" s="5">
        <v>90</v>
      </c>
      <c r="B96" s="5">
        <v>20</v>
      </c>
      <c r="C96" s="7" t="str">
        <f t="shared" si="4"/>
        <v>105</v>
      </c>
      <c r="D96" s="7" t="s">
        <v>10</v>
      </c>
      <c r="E96" s="7" t="str">
        <f>"任梦露"</f>
        <v>任梦露</v>
      </c>
      <c r="F96" s="7" t="str">
        <f>"2022022715"</f>
        <v>2022022715</v>
      </c>
    </row>
    <row r="97" spans="1:6" ht="18.75" customHeight="1">
      <c r="A97" s="5"/>
      <c r="B97" s="5"/>
      <c r="C97" s="7"/>
      <c r="D97" s="7"/>
      <c r="E97" s="7"/>
      <c r="F97" s="7"/>
    </row>
    <row r="98" spans="1:6" ht="18.75" customHeight="1">
      <c r="A98" s="5">
        <v>91</v>
      </c>
      <c r="B98" s="5">
        <v>1</v>
      </c>
      <c r="C98" s="6" t="str">
        <f t="shared" ref="C98:C123" si="5">"106"</f>
        <v>106</v>
      </c>
      <c r="D98" s="6" t="s">
        <v>11</v>
      </c>
      <c r="E98" s="6" t="str">
        <f>"陈红"</f>
        <v>陈红</v>
      </c>
      <c r="F98" s="6" t="str">
        <f>"2022023319"</f>
        <v>2022023319</v>
      </c>
    </row>
    <row r="99" spans="1:6" ht="18.75" customHeight="1">
      <c r="A99" s="5">
        <v>92</v>
      </c>
      <c r="B99" s="5">
        <v>2</v>
      </c>
      <c r="C99" s="6" t="str">
        <f t="shared" si="5"/>
        <v>106</v>
      </c>
      <c r="D99" s="6" t="s">
        <v>11</v>
      </c>
      <c r="E99" s="6" t="str">
        <f>"李四维"</f>
        <v>李四维</v>
      </c>
      <c r="F99" s="6" t="str">
        <f>"2022023020"</f>
        <v>2022023020</v>
      </c>
    </row>
    <row r="100" spans="1:6" ht="18.75" customHeight="1">
      <c r="A100" s="5">
        <v>93</v>
      </c>
      <c r="B100" s="5">
        <v>3</v>
      </c>
      <c r="C100" s="6" t="str">
        <f t="shared" si="5"/>
        <v>106</v>
      </c>
      <c r="D100" s="6" t="s">
        <v>11</v>
      </c>
      <c r="E100" s="6" t="str">
        <f>"杨梅"</f>
        <v>杨梅</v>
      </c>
      <c r="F100" s="6" t="str">
        <f>"2022022610"</f>
        <v>2022022610</v>
      </c>
    </row>
    <row r="101" spans="1:6" ht="18.75" customHeight="1">
      <c r="A101" s="5">
        <v>94</v>
      </c>
      <c r="B101" s="5">
        <v>4</v>
      </c>
      <c r="C101" s="6" t="str">
        <f t="shared" si="5"/>
        <v>106</v>
      </c>
      <c r="D101" s="6" t="s">
        <v>11</v>
      </c>
      <c r="E101" s="6" t="str">
        <f>"韩静"</f>
        <v>韩静</v>
      </c>
      <c r="F101" s="6" t="str">
        <f>"2022021907"</f>
        <v>2022021907</v>
      </c>
    </row>
    <row r="102" spans="1:6" ht="18.75" customHeight="1">
      <c r="A102" s="5">
        <v>95</v>
      </c>
      <c r="B102" s="5">
        <v>5</v>
      </c>
      <c r="C102" s="6" t="str">
        <f t="shared" si="5"/>
        <v>106</v>
      </c>
      <c r="D102" s="6" t="s">
        <v>11</v>
      </c>
      <c r="E102" s="6" t="str">
        <f>"张婷"</f>
        <v>张婷</v>
      </c>
      <c r="F102" s="6" t="str">
        <f>"2022023420"</f>
        <v>2022023420</v>
      </c>
    </row>
    <row r="103" spans="1:6" ht="18.75" customHeight="1">
      <c r="A103" s="5">
        <v>96</v>
      </c>
      <c r="B103" s="5">
        <v>6</v>
      </c>
      <c r="C103" s="6" t="str">
        <f t="shared" si="5"/>
        <v>106</v>
      </c>
      <c r="D103" s="6" t="s">
        <v>11</v>
      </c>
      <c r="E103" s="6" t="str">
        <f>"赵雨晴"</f>
        <v>赵雨晴</v>
      </c>
      <c r="F103" s="6" t="str">
        <f>"2022021405"</f>
        <v>2022021405</v>
      </c>
    </row>
    <row r="104" spans="1:6" ht="18.75" customHeight="1">
      <c r="A104" s="5">
        <v>97</v>
      </c>
      <c r="B104" s="5">
        <v>7</v>
      </c>
      <c r="C104" s="6" t="str">
        <f t="shared" si="5"/>
        <v>106</v>
      </c>
      <c r="D104" s="6" t="s">
        <v>11</v>
      </c>
      <c r="E104" s="6" t="str">
        <f>"任海鹏"</f>
        <v>任海鹏</v>
      </c>
      <c r="F104" s="6" t="str">
        <f>"2022024005"</f>
        <v>2022024005</v>
      </c>
    </row>
    <row r="105" spans="1:6" ht="18.75" customHeight="1">
      <c r="A105" s="5">
        <v>98</v>
      </c>
      <c r="B105" s="5">
        <v>8</v>
      </c>
      <c r="C105" s="6" t="str">
        <f t="shared" si="5"/>
        <v>106</v>
      </c>
      <c r="D105" s="6" t="s">
        <v>11</v>
      </c>
      <c r="E105" s="6" t="str">
        <f>"李敬文"</f>
        <v>李敬文</v>
      </c>
      <c r="F105" s="6" t="str">
        <f>"2022023321"</f>
        <v>2022023321</v>
      </c>
    </row>
    <row r="106" spans="1:6" ht="18.75" customHeight="1">
      <c r="A106" s="5">
        <v>99</v>
      </c>
      <c r="B106" s="5">
        <v>9</v>
      </c>
      <c r="C106" s="6" t="str">
        <f t="shared" si="5"/>
        <v>106</v>
      </c>
      <c r="D106" s="6" t="s">
        <v>11</v>
      </c>
      <c r="E106" s="6" t="str">
        <f>"崔华兰"</f>
        <v>崔华兰</v>
      </c>
      <c r="F106" s="6" t="str">
        <f>"2022020521"</f>
        <v>2022020521</v>
      </c>
    </row>
    <row r="107" spans="1:6" ht="18.75" customHeight="1">
      <c r="A107" s="5">
        <v>100</v>
      </c>
      <c r="B107" s="5">
        <v>10</v>
      </c>
      <c r="C107" s="6" t="str">
        <f t="shared" si="5"/>
        <v>106</v>
      </c>
      <c r="D107" s="6" t="s">
        <v>11</v>
      </c>
      <c r="E107" s="6" t="str">
        <f>"汪晓雨"</f>
        <v>汪晓雨</v>
      </c>
      <c r="F107" s="6" t="str">
        <f>"2022023028"</f>
        <v>2022023028</v>
      </c>
    </row>
    <row r="108" spans="1:6" ht="18.75" customHeight="1">
      <c r="A108" s="5">
        <v>101</v>
      </c>
      <c r="B108" s="5">
        <v>11</v>
      </c>
      <c r="C108" s="6" t="str">
        <f t="shared" si="5"/>
        <v>106</v>
      </c>
      <c r="D108" s="6" t="s">
        <v>11</v>
      </c>
      <c r="E108" s="6" t="str">
        <f>"李翠凤"</f>
        <v>李翠凤</v>
      </c>
      <c r="F108" s="6" t="str">
        <f>"2022021510"</f>
        <v>2022021510</v>
      </c>
    </row>
    <row r="109" spans="1:6" ht="18.75" customHeight="1">
      <c r="A109" s="5">
        <v>102</v>
      </c>
      <c r="B109" s="5">
        <v>12</v>
      </c>
      <c r="C109" s="6" t="str">
        <f t="shared" si="5"/>
        <v>106</v>
      </c>
      <c r="D109" s="6" t="s">
        <v>11</v>
      </c>
      <c r="E109" s="6" t="str">
        <f>"张毛从"</f>
        <v>张毛从</v>
      </c>
      <c r="F109" s="6" t="str">
        <f>"2022023806"</f>
        <v>2022023806</v>
      </c>
    </row>
    <row r="110" spans="1:6" ht="18.75" customHeight="1">
      <c r="A110" s="5">
        <v>103</v>
      </c>
      <c r="B110" s="5">
        <v>13</v>
      </c>
      <c r="C110" s="6" t="str">
        <f t="shared" si="5"/>
        <v>106</v>
      </c>
      <c r="D110" s="6" t="s">
        <v>11</v>
      </c>
      <c r="E110" s="6" t="str">
        <f>"刘彦莉"</f>
        <v>刘彦莉</v>
      </c>
      <c r="F110" s="6" t="str">
        <f>"2022020308"</f>
        <v>2022020308</v>
      </c>
    </row>
    <row r="111" spans="1:6" ht="18.75" customHeight="1">
      <c r="A111" s="5">
        <v>104</v>
      </c>
      <c r="B111" s="5">
        <v>14</v>
      </c>
      <c r="C111" s="6" t="str">
        <f t="shared" si="5"/>
        <v>106</v>
      </c>
      <c r="D111" s="6" t="s">
        <v>11</v>
      </c>
      <c r="E111" s="6" t="str">
        <f>"张清晨"</f>
        <v>张清晨</v>
      </c>
      <c r="F111" s="6" t="str">
        <f>"2022022320"</f>
        <v>2022022320</v>
      </c>
    </row>
    <row r="112" spans="1:6" ht="18.75" customHeight="1">
      <c r="A112" s="5">
        <v>105</v>
      </c>
      <c r="B112" s="5">
        <v>15</v>
      </c>
      <c r="C112" s="6" t="str">
        <f t="shared" si="5"/>
        <v>106</v>
      </c>
      <c r="D112" s="6" t="s">
        <v>11</v>
      </c>
      <c r="E112" s="6" t="str">
        <f>"吴梦奇"</f>
        <v>吴梦奇</v>
      </c>
      <c r="F112" s="6" t="str">
        <f>"2022021508"</f>
        <v>2022021508</v>
      </c>
    </row>
    <row r="113" spans="1:6" ht="18.75" customHeight="1">
      <c r="A113" s="5">
        <v>106</v>
      </c>
      <c r="B113" s="5">
        <v>16</v>
      </c>
      <c r="C113" s="6" t="str">
        <f t="shared" si="5"/>
        <v>106</v>
      </c>
      <c r="D113" s="6" t="s">
        <v>11</v>
      </c>
      <c r="E113" s="6" t="str">
        <f>"徐秀芳"</f>
        <v>徐秀芳</v>
      </c>
      <c r="F113" s="6" t="str">
        <f>"2022022915"</f>
        <v>2022022915</v>
      </c>
    </row>
    <row r="114" spans="1:6" ht="18.75" customHeight="1">
      <c r="A114" s="5">
        <v>107</v>
      </c>
      <c r="B114" s="5">
        <v>17</v>
      </c>
      <c r="C114" s="6" t="str">
        <f t="shared" si="5"/>
        <v>106</v>
      </c>
      <c r="D114" s="6" t="s">
        <v>11</v>
      </c>
      <c r="E114" s="6" t="str">
        <f>"孙晓会"</f>
        <v>孙晓会</v>
      </c>
      <c r="F114" s="6" t="str">
        <f>"2022022323"</f>
        <v>2022022323</v>
      </c>
    </row>
    <row r="115" spans="1:6" ht="18.75" customHeight="1">
      <c r="A115" s="5">
        <v>108</v>
      </c>
      <c r="B115" s="5">
        <v>18</v>
      </c>
      <c r="C115" s="6" t="str">
        <f t="shared" si="5"/>
        <v>106</v>
      </c>
      <c r="D115" s="6" t="s">
        <v>11</v>
      </c>
      <c r="E115" s="6" t="str">
        <f>"李德荣"</f>
        <v>李德荣</v>
      </c>
      <c r="F115" s="6" t="str">
        <f>"2022023919"</f>
        <v>2022023919</v>
      </c>
    </row>
    <row r="116" spans="1:6" ht="18.75" customHeight="1">
      <c r="A116" s="5">
        <v>109</v>
      </c>
      <c r="B116" s="5">
        <v>19</v>
      </c>
      <c r="C116" s="6" t="str">
        <f t="shared" si="5"/>
        <v>106</v>
      </c>
      <c r="D116" s="6" t="s">
        <v>11</v>
      </c>
      <c r="E116" s="6" t="str">
        <f>"王明珠"</f>
        <v>王明珠</v>
      </c>
      <c r="F116" s="6" t="str">
        <f>"2022020516"</f>
        <v>2022020516</v>
      </c>
    </row>
    <row r="117" spans="1:6" ht="18.75" customHeight="1">
      <c r="A117" s="5">
        <v>110</v>
      </c>
      <c r="B117" s="5">
        <v>20</v>
      </c>
      <c r="C117" s="6" t="str">
        <f t="shared" si="5"/>
        <v>106</v>
      </c>
      <c r="D117" s="6" t="s">
        <v>11</v>
      </c>
      <c r="E117" s="6" t="str">
        <f>"祁琪"</f>
        <v>祁琪</v>
      </c>
      <c r="F117" s="6" t="str">
        <f>"2022023628"</f>
        <v>2022023628</v>
      </c>
    </row>
    <row r="118" spans="1:6" ht="18.75" customHeight="1">
      <c r="A118" s="5">
        <v>111</v>
      </c>
      <c r="B118" s="5">
        <v>21</v>
      </c>
      <c r="C118" s="6" t="str">
        <f t="shared" si="5"/>
        <v>106</v>
      </c>
      <c r="D118" s="6" t="s">
        <v>11</v>
      </c>
      <c r="E118" s="6" t="str">
        <f>"周晴"</f>
        <v>周晴</v>
      </c>
      <c r="F118" s="6" t="str">
        <f>"2022021624"</f>
        <v>2022021624</v>
      </c>
    </row>
    <row r="119" spans="1:6" ht="18.75" customHeight="1">
      <c r="A119" s="5">
        <v>112</v>
      </c>
      <c r="B119" s="5">
        <v>22</v>
      </c>
      <c r="C119" s="6" t="str">
        <f t="shared" si="5"/>
        <v>106</v>
      </c>
      <c r="D119" s="6" t="s">
        <v>11</v>
      </c>
      <c r="E119" s="6" t="str">
        <f>"张文静"</f>
        <v>张文静</v>
      </c>
      <c r="F119" s="6" t="str">
        <f>"2022022018"</f>
        <v>2022022018</v>
      </c>
    </row>
    <row r="120" spans="1:6" ht="18.75" customHeight="1">
      <c r="A120" s="5">
        <v>113</v>
      </c>
      <c r="B120" s="5">
        <v>23</v>
      </c>
      <c r="C120" s="6" t="str">
        <f t="shared" si="5"/>
        <v>106</v>
      </c>
      <c r="D120" s="6" t="s">
        <v>11</v>
      </c>
      <c r="E120" s="6" t="str">
        <f>"陈晓黎"</f>
        <v>陈晓黎</v>
      </c>
      <c r="F120" s="6" t="str">
        <f>"2022021319"</f>
        <v>2022021319</v>
      </c>
    </row>
    <row r="121" spans="1:6" ht="18.75" customHeight="1">
      <c r="A121" s="5">
        <v>114</v>
      </c>
      <c r="B121" s="5">
        <v>24</v>
      </c>
      <c r="C121" s="6" t="str">
        <f t="shared" si="5"/>
        <v>106</v>
      </c>
      <c r="D121" s="6" t="s">
        <v>11</v>
      </c>
      <c r="E121" s="6" t="str">
        <f>"王秀晴"</f>
        <v>王秀晴</v>
      </c>
      <c r="F121" s="6" t="str">
        <f>"2022024116"</f>
        <v>2022024116</v>
      </c>
    </row>
    <row r="122" spans="1:6" ht="18.75" customHeight="1">
      <c r="A122" s="5">
        <v>115</v>
      </c>
      <c r="B122" s="5">
        <v>26</v>
      </c>
      <c r="C122" s="7" t="str">
        <f t="shared" si="5"/>
        <v>106</v>
      </c>
      <c r="D122" s="7" t="s">
        <v>11</v>
      </c>
      <c r="E122" s="7" t="str">
        <f>"余倩倩"</f>
        <v>余倩倩</v>
      </c>
      <c r="F122" s="7" t="str">
        <f>"2022020122"</f>
        <v>2022020122</v>
      </c>
    </row>
    <row r="123" spans="1:6" ht="18.75" customHeight="1">
      <c r="A123" s="5">
        <v>116</v>
      </c>
      <c r="B123" s="10">
        <v>43</v>
      </c>
      <c r="C123" s="7" t="str">
        <f t="shared" si="5"/>
        <v>106</v>
      </c>
      <c r="D123" s="7" t="s">
        <v>11</v>
      </c>
      <c r="E123" s="7" t="str">
        <f>"周瑾"</f>
        <v>周瑾</v>
      </c>
      <c r="F123" s="7" t="str">
        <f>"2022021708"</f>
        <v>2022021708</v>
      </c>
    </row>
    <row r="124" spans="1:6" ht="18.75" customHeight="1">
      <c r="A124" s="5"/>
      <c r="B124" s="10"/>
      <c r="C124" s="7"/>
      <c r="D124" s="7"/>
      <c r="E124" s="7"/>
      <c r="F124" s="7"/>
    </row>
    <row r="125" spans="1:6" ht="18.75" customHeight="1">
      <c r="A125" s="5">
        <v>117</v>
      </c>
      <c r="B125" s="5">
        <v>1</v>
      </c>
      <c r="C125" s="6" t="str">
        <f>"107"</f>
        <v>107</v>
      </c>
      <c r="D125" s="6" t="s">
        <v>12</v>
      </c>
      <c r="E125" s="6" t="str">
        <f>"陈立琦"</f>
        <v>陈立琦</v>
      </c>
      <c r="F125" s="6" t="str">
        <f>"2022022808"</f>
        <v>2022022808</v>
      </c>
    </row>
    <row r="126" spans="1:6" ht="18.75" customHeight="1">
      <c r="A126" s="5">
        <v>118</v>
      </c>
      <c r="B126" s="5">
        <v>2</v>
      </c>
      <c r="C126" s="6" t="str">
        <f>"107"</f>
        <v>107</v>
      </c>
      <c r="D126" s="6" t="s">
        <v>12</v>
      </c>
      <c r="E126" s="6" t="str">
        <f>"刘鹏"</f>
        <v>刘鹏</v>
      </c>
      <c r="F126" s="6" t="str">
        <f>"2022023918"</f>
        <v>2022023918</v>
      </c>
    </row>
    <row r="127" spans="1:6" ht="18.75" customHeight="1">
      <c r="A127" s="5"/>
      <c r="B127" s="5"/>
      <c r="C127" s="6"/>
      <c r="D127" s="6"/>
      <c r="E127" s="6"/>
      <c r="F127" s="6"/>
    </row>
    <row r="128" spans="1:6" ht="18.75" customHeight="1">
      <c r="A128" s="5">
        <v>119</v>
      </c>
      <c r="B128" s="5">
        <v>1</v>
      </c>
      <c r="C128" s="6" t="s">
        <v>13</v>
      </c>
      <c r="D128" s="6" t="s">
        <v>14</v>
      </c>
      <c r="E128" s="6" t="str">
        <f>"韩田雨"</f>
        <v>韩田雨</v>
      </c>
      <c r="F128" s="6" t="str">
        <f>"2022021802"</f>
        <v>2022021802</v>
      </c>
    </row>
    <row r="129" spans="1:6" ht="18.75" customHeight="1">
      <c r="A129" s="5">
        <v>120</v>
      </c>
      <c r="B129" s="5">
        <v>2</v>
      </c>
      <c r="C129" s="6" t="str">
        <f>"108"</f>
        <v>108</v>
      </c>
      <c r="D129" s="6" t="s">
        <v>14</v>
      </c>
      <c r="E129" s="6" t="str">
        <f>"孔雨鑫"</f>
        <v>孔雨鑫</v>
      </c>
      <c r="F129" s="6" t="str">
        <f>"2022022220"</f>
        <v>2022022220</v>
      </c>
    </row>
    <row r="130" spans="1:6" ht="18.75" customHeight="1">
      <c r="A130" s="5">
        <v>121</v>
      </c>
      <c r="B130" s="5">
        <v>3</v>
      </c>
      <c r="C130" s="6" t="str">
        <f>"108"</f>
        <v>108</v>
      </c>
      <c r="D130" s="6" t="s">
        <v>14</v>
      </c>
      <c r="E130" s="6" t="str">
        <f>"丁玉"</f>
        <v>丁玉</v>
      </c>
      <c r="F130" s="6" t="str">
        <f>"2022020530"</f>
        <v>2022020530</v>
      </c>
    </row>
    <row r="131" spans="1:6" ht="18.75" customHeight="1">
      <c r="A131" s="5"/>
      <c r="B131" s="5"/>
      <c r="C131" s="6"/>
      <c r="D131" s="6"/>
      <c r="E131" s="6"/>
      <c r="F131" s="6"/>
    </row>
    <row r="132" spans="1:6" ht="18.75" customHeight="1">
      <c r="A132" s="5">
        <v>122</v>
      </c>
      <c r="B132" s="5">
        <v>1</v>
      </c>
      <c r="C132" s="6" t="str">
        <f>"109"</f>
        <v>109</v>
      </c>
      <c r="D132" s="6" t="s">
        <v>15</v>
      </c>
      <c r="E132" s="6" t="str">
        <f>"李雪慧"</f>
        <v>李雪慧</v>
      </c>
      <c r="F132" s="6" t="str">
        <f>"2022023205"</f>
        <v>2022023205</v>
      </c>
    </row>
    <row r="133" spans="1:6" ht="18.75" customHeight="1">
      <c r="A133" s="5">
        <v>123</v>
      </c>
      <c r="B133" s="5">
        <v>2</v>
      </c>
      <c r="C133" s="6" t="str">
        <f>"109"</f>
        <v>109</v>
      </c>
      <c r="D133" s="6" t="s">
        <v>15</v>
      </c>
      <c r="E133" s="6" t="str">
        <f>"赵雪茹"</f>
        <v>赵雪茹</v>
      </c>
      <c r="F133" s="6" t="str">
        <f>"2022022606"</f>
        <v>2022022606</v>
      </c>
    </row>
    <row r="134" spans="1:6" ht="18.75" customHeight="1">
      <c r="A134" s="5">
        <v>124</v>
      </c>
      <c r="B134" s="5">
        <v>3</v>
      </c>
      <c r="C134" s="6" t="str">
        <f>"109"</f>
        <v>109</v>
      </c>
      <c r="D134" s="6" t="s">
        <v>15</v>
      </c>
      <c r="E134" s="6" t="str">
        <f>"马玉玲"</f>
        <v>马玉玲</v>
      </c>
      <c r="F134" s="6" t="str">
        <f>"2022021523"</f>
        <v>2022021523</v>
      </c>
    </row>
    <row r="135" spans="1:6" ht="18.75" customHeight="1">
      <c r="A135" s="5">
        <v>125</v>
      </c>
      <c r="B135" s="5">
        <v>4</v>
      </c>
      <c r="C135" s="6" t="str">
        <f>"109"</f>
        <v>109</v>
      </c>
      <c r="D135" s="6" t="s">
        <v>15</v>
      </c>
      <c r="E135" s="6" t="str">
        <f>"吴瑞瑞"</f>
        <v>吴瑞瑞</v>
      </c>
      <c r="F135" s="6" t="str">
        <f>"2022022616"</f>
        <v>2022022616</v>
      </c>
    </row>
    <row r="136" spans="1:6" ht="18.75" customHeight="1">
      <c r="A136" s="5">
        <v>126</v>
      </c>
      <c r="B136" s="5">
        <v>5</v>
      </c>
      <c r="C136" s="6" t="str">
        <f>"109"</f>
        <v>109</v>
      </c>
      <c r="D136" s="6" t="s">
        <v>15</v>
      </c>
      <c r="E136" s="6" t="str">
        <f>"张雨晴"</f>
        <v>张雨晴</v>
      </c>
      <c r="F136" s="6" t="str">
        <f>"2022020825"</f>
        <v>2022020825</v>
      </c>
    </row>
    <row r="137" spans="1:6" ht="18.75" customHeight="1">
      <c r="A137" s="5"/>
      <c r="B137" s="5"/>
      <c r="C137" s="6"/>
      <c r="D137" s="6"/>
      <c r="E137" s="6"/>
      <c r="F137" s="6"/>
    </row>
    <row r="138" spans="1:6" ht="18.75" customHeight="1">
      <c r="A138" s="5">
        <v>127</v>
      </c>
      <c r="B138" s="5">
        <v>1</v>
      </c>
      <c r="C138" s="6" t="str">
        <f>"110"</f>
        <v>110</v>
      </c>
      <c r="D138" s="6" t="s">
        <v>16</v>
      </c>
      <c r="E138" s="6" t="str">
        <f>"王宇婷"</f>
        <v>王宇婷</v>
      </c>
      <c r="F138" s="6" t="str">
        <f>"2022021411"</f>
        <v>2022021411</v>
      </c>
    </row>
    <row r="139" spans="1:6" ht="18.75" customHeight="1">
      <c r="A139" s="5">
        <v>128</v>
      </c>
      <c r="B139" s="5">
        <v>2</v>
      </c>
      <c r="C139" s="6" t="str">
        <f>"110"</f>
        <v>110</v>
      </c>
      <c r="D139" s="6" t="s">
        <v>16</v>
      </c>
      <c r="E139" s="6" t="str">
        <f>"张甜甜"</f>
        <v>张甜甜</v>
      </c>
      <c r="F139" s="6" t="str">
        <f>"2022021101"</f>
        <v>2022021101</v>
      </c>
    </row>
    <row r="140" spans="1:6" ht="18.75" customHeight="1">
      <c r="A140" s="5">
        <v>129</v>
      </c>
      <c r="B140" s="5">
        <v>3</v>
      </c>
      <c r="C140" s="6" t="str">
        <f>"110"</f>
        <v>110</v>
      </c>
      <c r="D140" s="6" t="s">
        <v>16</v>
      </c>
      <c r="E140" s="6" t="str">
        <f>"沈昊文"</f>
        <v>沈昊文</v>
      </c>
      <c r="F140" s="6" t="str">
        <f>"2022020418"</f>
        <v>2022020418</v>
      </c>
    </row>
    <row r="141" spans="1:6" ht="18.75" customHeight="1">
      <c r="A141" s="5">
        <v>130</v>
      </c>
      <c r="B141" s="5">
        <v>4</v>
      </c>
      <c r="C141" s="6" t="str">
        <f>"110"</f>
        <v>110</v>
      </c>
      <c r="D141" s="6" t="s">
        <v>16</v>
      </c>
      <c r="E141" s="6" t="str">
        <f>"刘泔辰"</f>
        <v>刘泔辰</v>
      </c>
      <c r="F141" s="6" t="str">
        <f>"2022020315"</f>
        <v>2022020315</v>
      </c>
    </row>
    <row r="142" spans="1:6" ht="18.75" customHeight="1">
      <c r="A142" s="5">
        <v>131</v>
      </c>
      <c r="B142" s="5">
        <v>5</v>
      </c>
      <c r="C142" s="6" t="str">
        <f>"110"</f>
        <v>110</v>
      </c>
      <c r="D142" s="6" t="s">
        <v>16</v>
      </c>
      <c r="E142" s="6" t="str">
        <f>"杭传茹"</f>
        <v>杭传茹</v>
      </c>
      <c r="F142" s="6" t="str">
        <f>"2022021403"</f>
        <v>2022021403</v>
      </c>
    </row>
    <row r="143" spans="1:6" ht="18.75" customHeight="1">
      <c r="A143" s="5"/>
      <c r="B143" s="5"/>
      <c r="C143" s="6"/>
      <c r="D143" s="6"/>
      <c r="E143" s="6"/>
      <c r="F143" s="6"/>
    </row>
    <row r="144" spans="1:6" ht="18.75" customHeight="1">
      <c r="A144" s="5">
        <v>132</v>
      </c>
      <c r="B144" s="5">
        <v>1</v>
      </c>
      <c r="C144" s="6" t="str">
        <f>"202"</f>
        <v>202</v>
      </c>
      <c r="D144" s="6" t="s">
        <v>17</v>
      </c>
      <c r="E144" s="6" t="str">
        <f>"孟闪辉"</f>
        <v>孟闪辉</v>
      </c>
      <c r="F144" s="6" t="str">
        <f>"2022024312"</f>
        <v>2022024312</v>
      </c>
    </row>
    <row r="145" spans="1:6" ht="18.75" customHeight="1">
      <c r="A145" s="5">
        <v>133</v>
      </c>
      <c r="B145" s="5">
        <v>2</v>
      </c>
      <c r="C145" s="6" t="str">
        <f>"202"</f>
        <v>202</v>
      </c>
      <c r="D145" s="6" t="s">
        <v>17</v>
      </c>
      <c r="E145" s="6" t="str">
        <f>"谢妍"</f>
        <v>谢妍</v>
      </c>
      <c r="F145" s="6" t="str">
        <f>"2022022020"</f>
        <v>2022022020</v>
      </c>
    </row>
    <row r="146" spans="1:6" ht="18.75" customHeight="1">
      <c r="A146" s="5">
        <v>134</v>
      </c>
      <c r="B146" s="5">
        <v>3</v>
      </c>
      <c r="C146" s="6" t="str">
        <f>"202"</f>
        <v>202</v>
      </c>
      <c r="D146" s="6" t="s">
        <v>17</v>
      </c>
      <c r="E146" s="6" t="str">
        <f>"张福庆"</f>
        <v>张福庆</v>
      </c>
      <c r="F146" s="6" t="str">
        <f>"2022022021"</f>
        <v>2022022021</v>
      </c>
    </row>
    <row r="147" spans="1:6" ht="18.75" customHeight="1">
      <c r="A147" s="5">
        <v>135</v>
      </c>
      <c r="B147" s="5">
        <v>4</v>
      </c>
      <c r="C147" s="7" t="str">
        <f>"202"</f>
        <v>202</v>
      </c>
      <c r="D147" s="7" t="s">
        <v>17</v>
      </c>
      <c r="E147" s="7" t="str">
        <f>"李群"</f>
        <v>李群</v>
      </c>
      <c r="F147" s="7" t="str">
        <f>"2022022517"</f>
        <v>2022022517</v>
      </c>
    </row>
    <row r="148" spans="1:6" ht="18.75" customHeight="1">
      <c r="A148" s="5">
        <v>136</v>
      </c>
      <c r="B148" s="5">
        <v>5</v>
      </c>
      <c r="C148" s="7" t="str">
        <f>"202"</f>
        <v>202</v>
      </c>
      <c r="D148" s="7" t="s">
        <v>17</v>
      </c>
      <c r="E148" s="7" t="str">
        <f>"耿焱"</f>
        <v>耿焱</v>
      </c>
      <c r="F148" s="7" t="str">
        <f>"2022023904"</f>
        <v>2022023904</v>
      </c>
    </row>
    <row r="149" spans="1:6" ht="18.75" customHeight="1">
      <c r="A149" s="5">
        <v>137</v>
      </c>
      <c r="B149" s="5">
        <v>1</v>
      </c>
      <c r="C149" s="6" t="str">
        <f>"203"</f>
        <v>203</v>
      </c>
      <c r="D149" s="6" t="s">
        <v>18</v>
      </c>
      <c r="E149" s="6" t="str">
        <f>"谢雅茹"</f>
        <v>谢雅茹</v>
      </c>
      <c r="F149" s="6" t="str">
        <f>"2022023518"</f>
        <v>2022023518</v>
      </c>
    </row>
    <row r="150" spans="1:6" ht="18.75" customHeight="1">
      <c r="A150" s="5">
        <v>138</v>
      </c>
      <c r="B150" s="5">
        <v>2</v>
      </c>
      <c r="C150" s="6" t="str">
        <f>"203"</f>
        <v>203</v>
      </c>
      <c r="D150" s="6" t="s">
        <v>18</v>
      </c>
      <c r="E150" s="6" t="str">
        <f>"孟佳"</f>
        <v>孟佳</v>
      </c>
      <c r="F150" s="6" t="str">
        <f>"2022021818"</f>
        <v>2022021818</v>
      </c>
    </row>
    <row r="151" spans="1:6" ht="18.75" customHeight="1">
      <c r="A151" s="5">
        <v>139</v>
      </c>
      <c r="B151" s="5">
        <v>3</v>
      </c>
      <c r="C151" s="7" t="str">
        <f>"203"</f>
        <v>203</v>
      </c>
      <c r="D151" s="7" t="s">
        <v>18</v>
      </c>
      <c r="E151" s="7" t="str">
        <f>"梁媛媛"</f>
        <v>梁媛媛</v>
      </c>
      <c r="F151" s="7" t="str">
        <f>"2022020528"</f>
        <v>2022020528</v>
      </c>
    </row>
    <row r="152" spans="1:6" ht="18.75" customHeight="1">
      <c r="A152" s="5">
        <v>140</v>
      </c>
      <c r="B152" s="5">
        <v>4</v>
      </c>
      <c r="C152" s="7" t="str">
        <f>"203"</f>
        <v>203</v>
      </c>
      <c r="D152" s="7" t="s">
        <v>18</v>
      </c>
      <c r="E152" s="7" t="str">
        <f>"张桂芹"</f>
        <v>张桂芹</v>
      </c>
      <c r="F152" s="7" t="str">
        <f>"2022022206"</f>
        <v>2022022206</v>
      </c>
    </row>
    <row r="153" spans="1:6" ht="18.75" customHeight="1">
      <c r="A153" s="5">
        <v>141</v>
      </c>
      <c r="B153" s="5">
        <v>1</v>
      </c>
      <c r="C153" s="6" t="str">
        <f>"205"</f>
        <v>205</v>
      </c>
      <c r="D153" s="6" t="s">
        <v>19</v>
      </c>
      <c r="E153" s="6" t="str">
        <f>"鹿星月"</f>
        <v>鹿星月</v>
      </c>
      <c r="F153" s="6" t="str">
        <f>"2022022830"</f>
        <v>2022022830</v>
      </c>
    </row>
    <row r="154" spans="1:6" ht="18.75" customHeight="1">
      <c r="A154" s="5">
        <v>142</v>
      </c>
      <c r="B154" s="5">
        <v>1</v>
      </c>
      <c r="C154" s="6" t="str">
        <f>"206"</f>
        <v>206</v>
      </c>
      <c r="D154" s="6" t="s">
        <v>20</v>
      </c>
      <c r="E154" s="6" t="str">
        <f>"张硕"</f>
        <v>张硕</v>
      </c>
      <c r="F154" s="6" t="str">
        <f>"2022023320"</f>
        <v>2022023320</v>
      </c>
    </row>
    <row r="155" spans="1:6" ht="18.75" customHeight="1">
      <c r="A155" s="5">
        <v>143</v>
      </c>
      <c r="B155" s="5">
        <v>1</v>
      </c>
      <c r="C155" s="6" t="str">
        <f>"207"</f>
        <v>207</v>
      </c>
      <c r="D155" s="6" t="s">
        <v>21</v>
      </c>
      <c r="E155" s="6" t="str">
        <f>"高娅茹"</f>
        <v>高娅茹</v>
      </c>
      <c r="F155" s="6" t="str">
        <f>"2022022716"</f>
        <v>2022022716</v>
      </c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2022-03-07T00:49:22Z</cp:lastPrinted>
  <dcterms:created xsi:type="dcterms:W3CDTF">2022-03-07T00:47:54Z</dcterms:created>
  <dcterms:modified xsi:type="dcterms:W3CDTF">2022-03-07T09:06:16Z</dcterms:modified>
</cp:coreProperties>
</file>