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tabRatio="699" activeTab="0"/>
  </bookViews>
  <sheets>
    <sheet name="总成绩表" sheetId="1" r:id="rId1"/>
  </sheets>
  <definedNames>
    <definedName name="_xlnm.Print_Titles" localSheetId="0">'总成绩表'!$1:$3</definedName>
  </definedNames>
  <calcPr fullCalcOnLoad="1"/>
</workbook>
</file>

<file path=xl/sharedStrings.xml><?xml version="1.0" encoding="utf-8"?>
<sst xmlns="http://schemas.openxmlformats.org/spreadsheetml/2006/main" count="494" uniqueCount="207">
  <si>
    <t>岗位名称</t>
  </si>
  <si>
    <t>入闱体检</t>
  </si>
  <si>
    <t>原来序号</t>
  </si>
  <si>
    <t>备注</t>
  </si>
  <si>
    <t>总分</t>
  </si>
  <si>
    <t>序
号</t>
  </si>
  <si>
    <t>组别</t>
  </si>
  <si>
    <t>姓  名</t>
  </si>
  <si>
    <t>抽签
顺序号</t>
  </si>
  <si>
    <t>综合知
识成绩</t>
  </si>
  <si>
    <t>学科专
业成绩</t>
  </si>
  <si>
    <t>笔试
总成绩</t>
  </si>
  <si>
    <t>笔试成绩
折算分</t>
  </si>
  <si>
    <t>面试
成绩</t>
  </si>
  <si>
    <t>面试成绩
折算分</t>
  </si>
  <si>
    <t>排名</t>
  </si>
  <si>
    <t>2017年黎川县中小学教师招聘考生总成绩统计表</t>
  </si>
  <si>
    <t>2017.07.29</t>
  </si>
  <si>
    <t>语文1组</t>
  </si>
  <si>
    <t>李思宇</t>
  </si>
  <si>
    <t>城区小学语文</t>
  </si>
  <si>
    <t>12</t>
  </si>
  <si>
    <t>12</t>
  </si>
  <si>
    <t>邓微微</t>
  </si>
  <si>
    <t>19</t>
  </si>
  <si>
    <t>余玥</t>
  </si>
  <si>
    <t>09</t>
  </si>
  <si>
    <t>09</t>
  </si>
  <si>
    <t>赵茜</t>
  </si>
  <si>
    <t>15</t>
  </si>
  <si>
    <t>江苗</t>
  </si>
  <si>
    <t>16</t>
  </si>
  <si>
    <t>潘秋晨</t>
  </si>
  <si>
    <t>21</t>
  </si>
  <si>
    <t>杨刚</t>
  </si>
  <si>
    <t>02</t>
  </si>
  <si>
    <t>02</t>
  </si>
  <si>
    <t>李琴</t>
  </si>
  <si>
    <t>10</t>
  </si>
  <si>
    <t>10</t>
  </si>
  <si>
    <t>华莉萍</t>
  </si>
  <si>
    <t>13</t>
  </si>
  <si>
    <t>范丽屏</t>
  </si>
  <si>
    <t>20</t>
  </si>
  <si>
    <t>刘秀红</t>
  </si>
  <si>
    <t>07</t>
  </si>
  <si>
    <t>07</t>
  </si>
  <si>
    <t>姚芬</t>
  </si>
  <si>
    <t>01</t>
  </si>
  <si>
    <t>01</t>
  </si>
  <si>
    <t>曾梦甜</t>
  </si>
  <si>
    <t>14</t>
  </si>
  <si>
    <t>侯梦玲</t>
  </si>
  <si>
    <t>05</t>
  </si>
  <si>
    <t>05</t>
  </si>
  <si>
    <t>程茜茜</t>
  </si>
  <si>
    <t>17</t>
  </si>
  <si>
    <t>易泷</t>
  </si>
  <si>
    <t>22</t>
  </si>
  <si>
    <t>毛朦</t>
  </si>
  <si>
    <t>11</t>
  </si>
  <si>
    <t>11</t>
  </si>
  <si>
    <t>全芳</t>
  </si>
  <si>
    <t>04</t>
  </si>
  <si>
    <t>04</t>
  </si>
  <si>
    <t>熊俊瑶</t>
  </si>
  <si>
    <t>08</t>
  </si>
  <si>
    <t>08</t>
  </si>
  <si>
    <t>邓亚君</t>
  </si>
  <si>
    <t>06</t>
  </si>
  <si>
    <t>06</t>
  </si>
  <si>
    <t>杨芳</t>
  </si>
  <si>
    <t>18</t>
  </si>
  <si>
    <t>付懿莹</t>
  </si>
  <si>
    <t>03</t>
  </si>
  <si>
    <t>03</t>
  </si>
  <si>
    <t>语文2组</t>
  </si>
  <si>
    <t>涂瑶</t>
  </si>
  <si>
    <t>城区初中语文</t>
  </si>
  <si>
    <t>陈梦</t>
  </si>
  <si>
    <t>王思宇</t>
  </si>
  <si>
    <t>新区小学语文（特教）</t>
  </si>
  <si>
    <t>潘小敏</t>
  </si>
  <si>
    <t>乡镇小学语文</t>
  </si>
  <si>
    <t>朱思瑶</t>
  </si>
  <si>
    <t>乡镇小学语文</t>
  </si>
  <si>
    <t>张平文</t>
  </si>
  <si>
    <t>张璐琳</t>
  </si>
  <si>
    <t>任晟岚</t>
  </si>
  <si>
    <t>揭晓宇</t>
  </si>
  <si>
    <t>邓志红</t>
  </si>
  <si>
    <t>饶钟旋</t>
  </si>
  <si>
    <t>数学1组</t>
  </si>
  <si>
    <t>龚诗晨</t>
  </si>
  <si>
    <t>城区初中数学</t>
  </si>
  <si>
    <t>刘昕昀</t>
  </si>
  <si>
    <t>城区小学数学</t>
  </si>
  <si>
    <t>余思</t>
  </si>
  <si>
    <t>邹雨佳</t>
  </si>
  <si>
    <t>黄莹莹</t>
  </si>
  <si>
    <t>徐状</t>
  </si>
  <si>
    <t>周媛</t>
  </si>
  <si>
    <t>甘润红</t>
  </si>
  <si>
    <t>龚利平</t>
  </si>
  <si>
    <t>李震</t>
  </si>
  <si>
    <t>吴艳梅</t>
  </si>
  <si>
    <t>邱甜</t>
  </si>
  <si>
    <t>饶建林</t>
  </si>
  <si>
    <t>熊梦瑶</t>
  </si>
  <si>
    <t>朱芬</t>
  </si>
  <si>
    <t>李霞</t>
  </si>
  <si>
    <t>杨雪茹</t>
  </si>
  <si>
    <t>许文龙</t>
  </si>
  <si>
    <t>蔡秋玲</t>
  </si>
  <si>
    <t>肖宝清</t>
  </si>
  <si>
    <t>夏宇阳</t>
  </si>
  <si>
    <t>聂冬娥</t>
  </si>
  <si>
    <t>刘敏</t>
  </si>
  <si>
    <t>城区小学信息技术</t>
  </si>
  <si>
    <t>詹丽芳</t>
  </si>
  <si>
    <t>数学2组</t>
  </si>
  <si>
    <t>数学2组</t>
  </si>
  <si>
    <t>万珍珍</t>
  </si>
  <si>
    <t>新区小学数学（特教）</t>
  </si>
  <si>
    <t>徐梦瑶</t>
  </si>
  <si>
    <t>吴林偈</t>
  </si>
  <si>
    <t>吴珊珊</t>
  </si>
  <si>
    <t>乡镇小学数学</t>
  </si>
  <si>
    <t>吴娟</t>
  </si>
  <si>
    <t>付露琦</t>
  </si>
  <si>
    <t>龚媛</t>
  </si>
  <si>
    <t>涂伟娟</t>
  </si>
  <si>
    <t>李昕</t>
  </si>
  <si>
    <t>黄河</t>
  </si>
  <si>
    <t>江鸿玲</t>
  </si>
  <si>
    <t>邱芳</t>
  </si>
  <si>
    <t>易楠</t>
  </si>
  <si>
    <t>城区初中生物</t>
  </si>
  <si>
    <t>黄祥</t>
  </si>
  <si>
    <t>黄露</t>
  </si>
  <si>
    <t>城区初中物理</t>
  </si>
  <si>
    <t>施洛阳</t>
  </si>
  <si>
    <t>城区初中化学</t>
  </si>
  <si>
    <t>饶雄辉</t>
  </si>
  <si>
    <t>郑慧璇</t>
  </si>
  <si>
    <t>乡镇小学信息技术</t>
  </si>
  <si>
    <t>乡镇小学信息技术</t>
  </si>
  <si>
    <t>付雪君</t>
  </si>
  <si>
    <t>英语组</t>
  </si>
  <si>
    <t>陈天宇</t>
  </si>
  <si>
    <t>城区初中英语</t>
  </si>
  <si>
    <t>刘婷</t>
  </si>
  <si>
    <t>吴鸯</t>
  </si>
  <si>
    <t>尧雅婷</t>
  </si>
  <si>
    <t>夏应香</t>
  </si>
  <si>
    <t>邱晨旭</t>
  </si>
  <si>
    <t>王芳</t>
  </si>
  <si>
    <t>城区小学英语</t>
  </si>
  <si>
    <t>谢燕娥</t>
  </si>
  <si>
    <t>廖美玲</t>
  </si>
  <si>
    <t>黄晨</t>
  </si>
  <si>
    <t>官丽琴</t>
  </si>
  <si>
    <t>吴琼</t>
  </si>
  <si>
    <t>周朗</t>
  </si>
  <si>
    <t>卢丹</t>
  </si>
  <si>
    <t>李希颖</t>
  </si>
  <si>
    <t>谭新美</t>
  </si>
  <si>
    <t>黄淦</t>
  </si>
  <si>
    <t>陈璐</t>
  </si>
  <si>
    <t>李其君</t>
  </si>
  <si>
    <t>乡镇小学英语</t>
  </si>
  <si>
    <t>李娜</t>
  </si>
  <si>
    <t>江洋</t>
  </si>
  <si>
    <t>黄嘉婧</t>
  </si>
  <si>
    <t>孔婵</t>
  </si>
  <si>
    <t>俞毕瑶</t>
  </si>
  <si>
    <t>余海娟</t>
  </si>
  <si>
    <t>艰苦边远农村小学英语</t>
  </si>
  <si>
    <t>鲁志凤</t>
  </si>
  <si>
    <t>综合组</t>
  </si>
  <si>
    <t>罗凯</t>
  </si>
  <si>
    <t>城区初中音乐</t>
  </si>
  <si>
    <t>陈静</t>
  </si>
  <si>
    <t>综合组</t>
  </si>
  <si>
    <t>聂辛琦</t>
  </si>
  <si>
    <t>城区初中美术</t>
  </si>
  <si>
    <t>城区初中美术</t>
  </si>
  <si>
    <t>齐琴</t>
  </si>
  <si>
    <t>龚小将</t>
  </si>
  <si>
    <t>城区初中体育</t>
  </si>
  <si>
    <t>朱卓伟</t>
  </si>
  <si>
    <t>官娟</t>
  </si>
  <si>
    <t>城区小学音乐</t>
  </si>
  <si>
    <t>彭建迷</t>
  </si>
  <si>
    <t>城区小学美术</t>
  </si>
  <si>
    <t>彭冉溢</t>
  </si>
  <si>
    <t>邓慧芝</t>
  </si>
  <si>
    <t>万振坤</t>
  </si>
  <si>
    <t>城区小学体育</t>
  </si>
  <si>
    <t>潘明伟</t>
  </si>
  <si>
    <t>秦宽宽</t>
  </si>
  <si>
    <t>李凡</t>
  </si>
  <si>
    <t>乡镇小学美术</t>
  </si>
  <si>
    <t>任红梅</t>
  </si>
  <si>
    <t>县幼儿园教师</t>
  </si>
  <si>
    <t>张鑫晨</t>
  </si>
  <si>
    <t>尧欣慧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</si>
</sst>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_);[Red]\(0\)"/>
    <numFmt numFmtId="182" formatCode="[DBNum1][$-804]General"/>
    <numFmt numFmtId="183" formatCode="[$-804]yyyy&quot;年&quot;m&quot;月&quot;d&quot;日&quot;dddd"/>
    <numFmt numFmtId="184" formatCode="mmm/yyyy"/>
    <numFmt numFmtId="185" formatCode="0.00_);[Red]\(0.00\)"/>
    <numFmt numFmtId="186" formatCode="0.00_ "/>
  </numFmts>
  <fonts count="13">
    <font>
      <sz val="12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3"/>
      <name val="宋体"/>
      <family val="0"/>
    </font>
    <font>
      <sz val="13"/>
      <color indexed="8"/>
      <name val="Calibri"/>
      <family val="2"/>
    </font>
    <font>
      <sz val="13"/>
      <color indexed="8"/>
      <name val="宋体"/>
      <family val="0"/>
    </font>
    <font>
      <sz val="13"/>
      <color indexed="8"/>
      <name val="Simsun"/>
      <family val="0"/>
    </font>
    <font>
      <sz val="13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185" fontId="5" fillId="0" borderId="1" xfId="0" applyNumberFormat="1" applyFont="1" applyBorder="1" applyAlignment="1">
      <alignment horizontal="center" vertical="center" wrapText="1"/>
    </xf>
    <xf numFmtId="185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  <protection/>
    </xf>
    <xf numFmtId="0" fontId="10" fillId="0" borderId="1" xfId="0" applyFont="1" applyFill="1" applyBorder="1" applyAlignment="1" applyProtection="1">
      <alignment horizontal="center" vertical="center" shrinkToFit="1"/>
      <protection/>
    </xf>
    <xf numFmtId="49" fontId="8" fillId="0" borderId="1" xfId="0" applyNumberFormat="1" applyFont="1" applyBorder="1" applyAlignment="1">
      <alignment horizontal="center" vertical="center"/>
    </xf>
    <xf numFmtId="186" fontId="11" fillId="2" borderId="1" xfId="0" applyNumberFormat="1" applyFont="1" applyFill="1" applyBorder="1" applyAlignment="1">
      <alignment horizontal="center" vertical="center" wrapText="1"/>
    </xf>
    <xf numFmtId="186" fontId="8" fillId="0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  <protection/>
    </xf>
    <xf numFmtId="0" fontId="12" fillId="0" borderId="1" xfId="0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 applyProtection="1">
      <alignment horizontal="center" vertical="center" shrinkToFit="1"/>
      <protection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3"/>
  <sheetViews>
    <sheetView tabSelected="1" workbookViewId="0" topLeftCell="A43">
      <selection activeCell="L59" sqref="L59:L60"/>
    </sheetView>
  </sheetViews>
  <sheetFormatPr defaultColWidth="9.00390625" defaultRowHeight="14.25"/>
  <cols>
    <col min="1" max="1" width="4.50390625" style="8" bestFit="1" customWidth="1"/>
    <col min="2" max="2" width="8.00390625" style="0" customWidth="1"/>
    <col min="3" max="3" width="7.625" style="0" customWidth="1"/>
    <col min="4" max="4" width="19.125" style="0" customWidth="1"/>
    <col min="5" max="5" width="6.875" style="0" customWidth="1"/>
    <col min="6" max="7" width="8.50390625" style="0" bestFit="1" customWidth="1"/>
    <col min="8" max="8" width="9.625" style="0" bestFit="1" customWidth="1"/>
    <col min="9" max="9" width="9.375" style="0" customWidth="1"/>
    <col min="10" max="10" width="8.375" style="0" customWidth="1"/>
    <col min="11" max="11" width="9.50390625" style="0" customWidth="1"/>
    <col min="12" max="12" width="8.00390625" style="0" customWidth="1"/>
    <col min="13" max="13" width="6.375" style="0" customWidth="1"/>
    <col min="14" max="14" width="9.75390625" style="0" bestFit="1" customWidth="1"/>
    <col min="15" max="15" width="7.25390625" style="0" customWidth="1"/>
    <col min="16" max="16" width="6.75390625" style="0" hidden="1" customWidth="1"/>
  </cols>
  <sheetData>
    <row r="1" spans="1:15" ht="29.25" customHeight="1">
      <c r="A1" s="24" t="s">
        <v>16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4:15" ht="14.25">
      <c r="N2" s="25" t="s">
        <v>17</v>
      </c>
      <c r="O2" s="25"/>
    </row>
    <row r="3" spans="1:16" ht="32.25" customHeight="1">
      <c r="A3" s="9" t="s">
        <v>5</v>
      </c>
      <c r="B3" s="5" t="s">
        <v>6</v>
      </c>
      <c r="C3" s="2" t="s">
        <v>7</v>
      </c>
      <c r="D3" s="2" t="s">
        <v>0</v>
      </c>
      <c r="E3" s="2" t="s">
        <v>8</v>
      </c>
      <c r="F3" s="2" t="s">
        <v>9</v>
      </c>
      <c r="G3" s="2" t="s">
        <v>10</v>
      </c>
      <c r="H3" s="2" t="s">
        <v>11</v>
      </c>
      <c r="I3" s="3" t="s">
        <v>12</v>
      </c>
      <c r="J3" s="2" t="s">
        <v>13</v>
      </c>
      <c r="K3" s="3" t="s">
        <v>14</v>
      </c>
      <c r="L3" s="3" t="s">
        <v>4</v>
      </c>
      <c r="M3" s="2" t="s">
        <v>15</v>
      </c>
      <c r="N3" s="4" t="s">
        <v>1</v>
      </c>
      <c r="O3" s="4" t="s">
        <v>3</v>
      </c>
      <c r="P3" s="7" t="s">
        <v>2</v>
      </c>
    </row>
    <row r="4" spans="1:16" s="1" customFormat="1" ht="27" customHeight="1">
      <c r="A4" s="10">
        <v>1</v>
      </c>
      <c r="B4" s="11" t="s">
        <v>18</v>
      </c>
      <c r="C4" s="12" t="s">
        <v>19</v>
      </c>
      <c r="D4" s="13" t="s">
        <v>20</v>
      </c>
      <c r="E4" s="14" t="s">
        <v>22</v>
      </c>
      <c r="F4" s="15">
        <v>68</v>
      </c>
      <c r="G4" s="15">
        <v>66.5</v>
      </c>
      <c r="H4" s="15">
        <f aca="true" t="shared" si="0" ref="H4:H35">SUM(F4:G4)</f>
        <v>134.5</v>
      </c>
      <c r="I4" s="15">
        <f aca="true" t="shared" si="1" ref="I4:I35">H4*0.25</f>
        <v>33.625</v>
      </c>
      <c r="J4" s="16">
        <v>88.3</v>
      </c>
      <c r="K4" s="15">
        <f aca="true" t="shared" si="2" ref="K4:K35">J4*0.5</f>
        <v>44.15</v>
      </c>
      <c r="L4" s="15">
        <f aca="true" t="shared" si="3" ref="L4:L35">I4+K4</f>
        <v>77.775</v>
      </c>
      <c r="M4" s="17">
        <f aca="true" t="shared" si="4" ref="M4:M25">RANK(L4,$L$4:$L$25)</f>
        <v>1</v>
      </c>
      <c r="N4" s="18" t="str">
        <f aca="true" t="shared" si="5" ref="N4:N25">IF(M4&gt;9,"","入闱体检")</f>
        <v>入闱体检</v>
      </c>
      <c r="O4" s="11"/>
      <c r="P4" s="6">
        <v>134</v>
      </c>
    </row>
    <row r="5" spans="1:16" s="1" customFormat="1" ht="27" customHeight="1">
      <c r="A5" s="10">
        <v>2</v>
      </c>
      <c r="B5" s="11" t="s">
        <v>18</v>
      </c>
      <c r="C5" s="12" t="s">
        <v>23</v>
      </c>
      <c r="D5" s="13" t="s">
        <v>20</v>
      </c>
      <c r="E5" s="14" t="s">
        <v>24</v>
      </c>
      <c r="F5" s="15">
        <v>72</v>
      </c>
      <c r="G5" s="15">
        <v>61.5</v>
      </c>
      <c r="H5" s="15">
        <f t="shared" si="0"/>
        <v>133.5</v>
      </c>
      <c r="I5" s="15">
        <f t="shared" si="1"/>
        <v>33.375</v>
      </c>
      <c r="J5" s="16">
        <v>85.86</v>
      </c>
      <c r="K5" s="15">
        <f t="shared" si="2"/>
        <v>42.93</v>
      </c>
      <c r="L5" s="15">
        <f t="shared" si="3"/>
        <v>76.305</v>
      </c>
      <c r="M5" s="17">
        <f t="shared" si="4"/>
        <v>2</v>
      </c>
      <c r="N5" s="18" t="str">
        <f t="shared" si="5"/>
        <v>入闱体检</v>
      </c>
      <c r="O5" s="11"/>
      <c r="P5" s="6">
        <v>135</v>
      </c>
    </row>
    <row r="6" spans="1:16" s="1" customFormat="1" ht="27" customHeight="1">
      <c r="A6" s="10">
        <v>3</v>
      </c>
      <c r="B6" s="11" t="s">
        <v>18</v>
      </c>
      <c r="C6" s="12" t="s">
        <v>25</v>
      </c>
      <c r="D6" s="13" t="s">
        <v>20</v>
      </c>
      <c r="E6" s="14" t="s">
        <v>27</v>
      </c>
      <c r="F6" s="15">
        <v>76</v>
      </c>
      <c r="G6" s="15">
        <v>55</v>
      </c>
      <c r="H6" s="15">
        <f t="shared" si="0"/>
        <v>131</v>
      </c>
      <c r="I6" s="15">
        <f t="shared" si="1"/>
        <v>32.75</v>
      </c>
      <c r="J6" s="16">
        <v>85.46</v>
      </c>
      <c r="K6" s="15">
        <f t="shared" si="2"/>
        <v>42.73</v>
      </c>
      <c r="L6" s="15">
        <f t="shared" si="3"/>
        <v>75.47999999999999</v>
      </c>
      <c r="M6" s="17">
        <f t="shared" si="4"/>
        <v>3</v>
      </c>
      <c r="N6" s="18" t="str">
        <f t="shared" si="5"/>
        <v>入闱体检</v>
      </c>
      <c r="O6" s="11"/>
      <c r="P6" s="6">
        <v>122</v>
      </c>
    </row>
    <row r="7" spans="1:16" s="1" customFormat="1" ht="27" customHeight="1">
      <c r="A7" s="10">
        <v>4</v>
      </c>
      <c r="B7" s="11" t="s">
        <v>18</v>
      </c>
      <c r="C7" s="12" t="s">
        <v>28</v>
      </c>
      <c r="D7" s="13" t="s">
        <v>20</v>
      </c>
      <c r="E7" s="14" t="s">
        <v>29</v>
      </c>
      <c r="F7" s="15">
        <v>77.5</v>
      </c>
      <c r="G7" s="15">
        <v>48.5</v>
      </c>
      <c r="H7" s="15">
        <f t="shared" si="0"/>
        <v>126</v>
      </c>
      <c r="I7" s="15">
        <f t="shared" si="1"/>
        <v>31.5</v>
      </c>
      <c r="J7" s="16">
        <v>87.13</v>
      </c>
      <c r="K7" s="15">
        <f t="shared" si="2"/>
        <v>43.565</v>
      </c>
      <c r="L7" s="15">
        <f t="shared" si="3"/>
        <v>75.065</v>
      </c>
      <c r="M7" s="17">
        <f t="shared" si="4"/>
        <v>4</v>
      </c>
      <c r="N7" s="18" t="str">
        <f t="shared" si="5"/>
        <v>入闱体检</v>
      </c>
      <c r="O7" s="11"/>
      <c r="P7" s="6">
        <v>137</v>
      </c>
    </row>
    <row r="8" spans="1:16" s="1" customFormat="1" ht="27" customHeight="1">
      <c r="A8" s="10">
        <v>5</v>
      </c>
      <c r="B8" s="11" t="s">
        <v>18</v>
      </c>
      <c r="C8" s="12" t="s">
        <v>30</v>
      </c>
      <c r="D8" s="13" t="s">
        <v>20</v>
      </c>
      <c r="E8" s="14" t="s">
        <v>31</v>
      </c>
      <c r="F8" s="15">
        <v>67.5</v>
      </c>
      <c r="G8" s="15">
        <v>60</v>
      </c>
      <c r="H8" s="15">
        <f t="shared" si="0"/>
        <v>127.5</v>
      </c>
      <c r="I8" s="15">
        <f t="shared" si="1"/>
        <v>31.875</v>
      </c>
      <c r="J8" s="16">
        <v>84.03</v>
      </c>
      <c r="K8" s="15">
        <f t="shared" si="2"/>
        <v>42.015</v>
      </c>
      <c r="L8" s="15">
        <f t="shared" si="3"/>
        <v>73.89</v>
      </c>
      <c r="M8" s="17">
        <f t="shared" si="4"/>
        <v>5</v>
      </c>
      <c r="N8" s="18" t="str">
        <f t="shared" si="5"/>
        <v>入闱体检</v>
      </c>
      <c r="O8" s="11"/>
      <c r="P8" s="6">
        <v>131</v>
      </c>
    </row>
    <row r="9" spans="1:16" s="1" customFormat="1" ht="27" customHeight="1">
      <c r="A9" s="10">
        <v>6</v>
      </c>
      <c r="B9" s="11" t="s">
        <v>18</v>
      </c>
      <c r="C9" s="12" t="s">
        <v>32</v>
      </c>
      <c r="D9" s="13" t="s">
        <v>20</v>
      </c>
      <c r="E9" s="14" t="s">
        <v>33</v>
      </c>
      <c r="F9" s="15">
        <v>64.5</v>
      </c>
      <c r="G9" s="15">
        <v>56.5</v>
      </c>
      <c r="H9" s="15">
        <f t="shared" si="0"/>
        <v>121</v>
      </c>
      <c r="I9" s="15">
        <f t="shared" si="1"/>
        <v>30.25</v>
      </c>
      <c r="J9" s="16">
        <v>85.72</v>
      </c>
      <c r="K9" s="15">
        <f t="shared" si="2"/>
        <v>42.86</v>
      </c>
      <c r="L9" s="15">
        <f t="shared" si="3"/>
        <v>73.11</v>
      </c>
      <c r="M9" s="17">
        <f t="shared" si="4"/>
        <v>6</v>
      </c>
      <c r="N9" s="18" t="str">
        <f t="shared" si="5"/>
        <v>入闱体检</v>
      </c>
      <c r="O9" s="11"/>
      <c r="P9" s="6">
        <v>130</v>
      </c>
    </row>
    <row r="10" spans="1:16" s="1" customFormat="1" ht="27" customHeight="1">
      <c r="A10" s="10">
        <v>7</v>
      </c>
      <c r="B10" s="11" t="s">
        <v>18</v>
      </c>
      <c r="C10" s="12" t="s">
        <v>34</v>
      </c>
      <c r="D10" s="13" t="s">
        <v>20</v>
      </c>
      <c r="E10" s="14" t="s">
        <v>36</v>
      </c>
      <c r="F10" s="15">
        <v>65</v>
      </c>
      <c r="G10" s="15">
        <v>51.5</v>
      </c>
      <c r="H10" s="15">
        <f t="shared" si="0"/>
        <v>116.5</v>
      </c>
      <c r="I10" s="15">
        <f t="shared" si="1"/>
        <v>29.125</v>
      </c>
      <c r="J10" s="16">
        <v>86.12</v>
      </c>
      <c r="K10" s="15">
        <f t="shared" si="2"/>
        <v>43.06</v>
      </c>
      <c r="L10" s="15">
        <f t="shared" si="3"/>
        <v>72.185</v>
      </c>
      <c r="M10" s="17">
        <f t="shared" si="4"/>
        <v>7</v>
      </c>
      <c r="N10" s="18" t="str">
        <f t="shared" si="5"/>
        <v>入闱体检</v>
      </c>
      <c r="O10" s="11"/>
      <c r="P10" s="6">
        <v>124</v>
      </c>
    </row>
    <row r="11" spans="1:16" s="1" customFormat="1" ht="27" customHeight="1">
      <c r="A11" s="10">
        <v>8</v>
      </c>
      <c r="B11" s="11" t="s">
        <v>18</v>
      </c>
      <c r="C11" s="12" t="s">
        <v>37</v>
      </c>
      <c r="D11" s="13" t="s">
        <v>20</v>
      </c>
      <c r="E11" s="14" t="s">
        <v>39</v>
      </c>
      <c r="F11" s="15">
        <v>63</v>
      </c>
      <c r="G11" s="15">
        <v>52</v>
      </c>
      <c r="H11" s="15">
        <f t="shared" si="0"/>
        <v>115</v>
      </c>
      <c r="I11" s="15">
        <f t="shared" si="1"/>
        <v>28.75</v>
      </c>
      <c r="J11" s="16">
        <v>85.22</v>
      </c>
      <c r="K11" s="15">
        <f t="shared" si="2"/>
        <v>42.61</v>
      </c>
      <c r="L11" s="15">
        <f t="shared" si="3"/>
        <v>71.36</v>
      </c>
      <c r="M11" s="17">
        <f t="shared" si="4"/>
        <v>8</v>
      </c>
      <c r="N11" s="18" t="str">
        <f t="shared" si="5"/>
        <v>入闱体检</v>
      </c>
      <c r="O11" s="11"/>
      <c r="P11" s="6">
        <v>143</v>
      </c>
    </row>
    <row r="12" spans="1:16" s="1" customFormat="1" ht="27" customHeight="1">
      <c r="A12" s="10">
        <v>9</v>
      </c>
      <c r="B12" s="11" t="s">
        <v>18</v>
      </c>
      <c r="C12" s="12" t="s">
        <v>40</v>
      </c>
      <c r="D12" s="13" t="s">
        <v>20</v>
      </c>
      <c r="E12" s="14" t="s">
        <v>41</v>
      </c>
      <c r="F12" s="15">
        <v>60</v>
      </c>
      <c r="G12" s="15">
        <v>55</v>
      </c>
      <c r="H12" s="15">
        <f t="shared" si="0"/>
        <v>115</v>
      </c>
      <c r="I12" s="15">
        <f t="shared" si="1"/>
        <v>28.75</v>
      </c>
      <c r="J12" s="16">
        <v>84.2</v>
      </c>
      <c r="K12" s="15">
        <f t="shared" si="2"/>
        <v>42.1</v>
      </c>
      <c r="L12" s="15">
        <f t="shared" si="3"/>
        <v>70.85</v>
      </c>
      <c r="M12" s="17">
        <f t="shared" si="4"/>
        <v>9</v>
      </c>
      <c r="N12" s="18" t="str">
        <f t="shared" si="5"/>
        <v>入闱体检</v>
      </c>
      <c r="O12" s="11"/>
      <c r="P12" s="6">
        <v>120</v>
      </c>
    </row>
    <row r="13" spans="1:16" s="1" customFormat="1" ht="27" customHeight="1">
      <c r="A13" s="10">
        <v>10</v>
      </c>
      <c r="B13" s="11" t="s">
        <v>18</v>
      </c>
      <c r="C13" s="12" t="s">
        <v>42</v>
      </c>
      <c r="D13" s="13" t="s">
        <v>20</v>
      </c>
      <c r="E13" s="14" t="s">
        <v>43</v>
      </c>
      <c r="F13" s="15">
        <v>64.5</v>
      </c>
      <c r="G13" s="15">
        <v>48</v>
      </c>
      <c r="H13" s="15">
        <f t="shared" si="0"/>
        <v>112.5</v>
      </c>
      <c r="I13" s="15">
        <f t="shared" si="1"/>
        <v>28.125</v>
      </c>
      <c r="J13" s="16">
        <v>84.77</v>
      </c>
      <c r="K13" s="15">
        <f t="shared" si="2"/>
        <v>42.385</v>
      </c>
      <c r="L13" s="15">
        <f t="shared" si="3"/>
        <v>70.50999999999999</v>
      </c>
      <c r="M13" s="17">
        <f t="shared" si="4"/>
        <v>10</v>
      </c>
      <c r="N13" s="18">
        <f t="shared" si="5"/>
      </c>
      <c r="O13" s="11"/>
      <c r="P13" s="6">
        <v>125</v>
      </c>
    </row>
    <row r="14" spans="1:16" s="1" customFormat="1" ht="27" customHeight="1">
      <c r="A14" s="10">
        <v>11</v>
      </c>
      <c r="B14" s="11" t="s">
        <v>18</v>
      </c>
      <c r="C14" s="12" t="s">
        <v>44</v>
      </c>
      <c r="D14" s="13" t="s">
        <v>20</v>
      </c>
      <c r="E14" s="14" t="s">
        <v>46</v>
      </c>
      <c r="F14" s="15">
        <v>61</v>
      </c>
      <c r="G14" s="15">
        <v>58</v>
      </c>
      <c r="H14" s="15">
        <f t="shared" si="0"/>
        <v>119</v>
      </c>
      <c r="I14" s="15">
        <f t="shared" si="1"/>
        <v>29.75</v>
      </c>
      <c r="J14" s="16">
        <v>81.02</v>
      </c>
      <c r="K14" s="15">
        <f t="shared" si="2"/>
        <v>40.51</v>
      </c>
      <c r="L14" s="15">
        <f t="shared" si="3"/>
        <v>70.25999999999999</v>
      </c>
      <c r="M14" s="17">
        <f t="shared" si="4"/>
        <v>11</v>
      </c>
      <c r="N14" s="18">
        <f t="shared" si="5"/>
      </c>
      <c r="O14" s="11"/>
      <c r="P14" s="6">
        <v>138</v>
      </c>
    </row>
    <row r="15" spans="1:16" s="1" customFormat="1" ht="27" customHeight="1">
      <c r="A15" s="10">
        <v>12</v>
      </c>
      <c r="B15" s="11" t="s">
        <v>18</v>
      </c>
      <c r="C15" s="12" t="s">
        <v>47</v>
      </c>
      <c r="D15" s="13" t="s">
        <v>20</v>
      </c>
      <c r="E15" s="14" t="s">
        <v>49</v>
      </c>
      <c r="F15" s="15">
        <v>59.5</v>
      </c>
      <c r="G15" s="15">
        <v>51.5</v>
      </c>
      <c r="H15" s="15">
        <f t="shared" si="0"/>
        <v>111</v>
      </c>
      <c r="I15" s="15">
        <f t="shared" si="1"/>
        <v>27.75</v>
      </c>
      <c r="J15" s="16">
        <v>83.9</v>
      </c>
      <c r="K15" s="15">
        <f t="shared" si="2"/>
        <v>41.95</v>
      </c>
      <c r="L15" s="15">
        <f t="shared" si="3"/>
        <v>69.7</v>
      </c>
      <c r="M15" s="17">
        <f t="shared" si="4"/>
        <v>12</v>
      </c>
      <c r="N15" s="18">
        <f t="shared" si="5"/>
      </c>
      <c r="O15" s="11"/>
      <c r="P15" s="6">
        <v>129</v>
      </c>
    </row>
    <row r="16" spans="1:16" s="1" customFormat="1" ht="27" customHeight="1">
      <c r="A16" s="10">
        <v>13</v>
      </c>
      <c r="B16" s="11" t="s">
        <v>18</v>
      </c>
      <c r="C16" s="12" t="s">
        <v>50</v>
      </c>
      <c r="D16" s="13" t="s">
        <v>20</v>
      </c>
      <c r="E16" s="14" t="s">
        <v>51</v>
      </c>
      <c r="F16" s="15">
        <v>54</v>
      </c>
      <c r="G16" s="15">
        <v>53</v>
      </c>
      <c r="H16" s="15">
        <f t="shared" si="0"/>
        <v>107</v>
      </c>
      <c r="I16" s="15">
        <f t="shared" si="1"/>
        <v>26.75</v>
      </c>
      <c r="J16" s="16">
        <v>82.46</v>
      </c>
      <c r="K16" s="15">
        <f t="shared" si="2"/>
        <v>41.23</v>
      </c>
      <c r="L16" s="15">
        <f t="shared" si="3"/>
        <v>67.97999999999999</v>
      </c>
      <c r="M16" s="17">
        <f t="shared" si="4"/>
        <v>13</v>
      </c>
      <c r="N16" s="18">
        <f t="shared" si="5"/>
      </c>
      <c r="O16" s="11"/>
      <c r="P16" s="6">
        <v>123</v>
      </c>
    </row>
    <row r="17" spans="1:16" s="1" customFormat="1" ht="27" customHeight="1">
      <c r="A17" s="10">
        <v>14</v>
      </c>
      <c r="B17" s="11" t="s">
        <v>18</v>
      </c>
      <c r="C17" s="12" t="s">
        <v>52</v>
      </c>
      <c r="D17" s="13" t="s">
        <v>20</v>
      </c>
      <c r="E17" s="14" t="s">
        <v>54</v>
      </c>
      <c r="F17" s="15">
        <v>47</v>
      </c>
      <c r="G17" s="15">
        <v>54</v>
      </c>
      <c r="H17" s="15">
        <f t="shared" si="0"/>
        <v>101</v>
      </c>
      <c r="I17" s="15">
        <f t="shared" si="1"/>
        <v>25.25</v>
      </c>
      <c r="J17" s="16">
        <v>84.06</v>
      </c>
      <c r="K17" s="15">
        <f t="shared" si="2"/>
        <v>42.03</v>
      </c>
      <c r="L17" s="15">
        <f t="shared" si="3"/>
        <v>67.28</v>
      </c>
      <c r="M17" s="17">
        <f t="shared" si="4"/>
        <v>14</v>
      </c>
      <c r="N17" s="18">
        <f t="shared" si="5"/>
      </c>
      <c r="O17" s="11"/>
      <c r="P17" s="6">
        <v>127</v>
      </c>
    </row>
    <row r="18" spans="1:16" s="1" customFormat="1" ht="27" customHeight="1">
      <c r="A18" s="10">
        <v>15</v>
      </c>
      <c r="B18" s="11" t="s">
        <v>18</v>
      </c>
      <c r="C18" s="12" t="s">
        <v>55</v>
      </c>
      <c r="D18" s="13" t="s">
        <v>20</v>
      </c>
      <c r="E18" s="14" t="s">
        <v>56</v>
      </c>
      <c r="F18" s="15">
        <v>52.5</v>
      </c>
      <c r="G18" s="15">
        <v>50</v>
      </c>
      <c r="H18" s="15">
        <f t="shared" si="0"/>
        <v>102.5</v>
      </c>
      <c r="I18" s="15">
        <f t="shared" si="1"/>
        <v>25.625</v>
      </c>
      <c r="J18" s="16">
        <v>81.77</v>
      </c>
      <c r="K18" s="15">
        <f t="shared" si="2"/>
        <v>40.885</v>
      </c>
      <c r="L18" s="15">
        <f t="shared" si="3"/>
        <v>66.50999999999999</v>
      </c>
      <c r="M18" s="17">
        <f t="shared" si="4"/>
        <v>15</v>
      </c>
      <c r="N18" s="18">
        <f t="shared" si="5"/>
      </c>
      <c r="O18" s="11"/>
      <c r="P18" s="6">
        <v>141</v>
      </c>
    </row>
    <row r="19" spans="1:16" s="1" customFormat="1" ht="27" customHeight="1">
      <c r="A19" s="10">
        <v>16</v>
      </c>
      <c r="B19" s="11" t="s">
        <v>18</v>
      </c>
      <c r="C19" s="12" t="s">
        <v>57</v>
      </c>
      <c r="D19" s="13" t="s">
        <v>20</v>
      </c>
      <c r="E19" s="14" t="s">
        <v>58</v>
      </c>
      <c r="F19" s="15">
        <v>49.5</v>
      </c>
      <c r="G19" s="15">
        <v>50</v>
      </c>
      <c r="H19" s="15">
        <f t="shared" si="0"/>
        <v>99.5</v>
      </c>
      <c r="I19" s="15">
        <f t="shared" si="1"/>
        <v>24.875</v>
      </c>
      <c r="J19" s="16">
        <v>82.21</v>
      </c>
      <c r="K19" s="15">
        <f t="shared" si="2"/>
        <v>41.105</v>
      </c>
      <c r="L19" s="15">
        <f t="shared" si="3"/>
        <v>65.97999999999999</v>
      </c>
      <c r="M19" s="17">
        <f t="shared" si="4"/>
        <v>16</v>
      </c>
      <c r="N19" s="18">
        <f t="shared" si="5"/>
      </c>
      <c r="O19" s="11"/>
      <c r="P19" s="6">
        <v>142</v>
      </c>
    </row>
    <row r="20" spans="1:16" s="1" customFormat="1" ht="27" customHeight="1">
      <c r="A20" s="10">
        <v>17</v>
      </c>
      <c r="B20" s="11" t="s">
        <v>18</v>
      </c>
      <c r="C20" s="12" t="s">
        <v>59</v>
      </c>
      <c r="D20" s="13" t="s">
        <v>20</v>
      </c>
      <c r="E20" s="14" t="s">
        <v>61</v>
      </c>
      <c r="F20" s="15">
        <v>56</v>
      </c>
      <c r="G20" s="15">
        <v>45.5</v>
      </c>
      <c r="H20" s="15">
        <f t="shared" si="0"/>
        <v>101.5</v>
      </c>
      <c r="I20" s="15">
        <f t="shared" si="1"/>
        <v>25.375</v>
      </c>
      <c r="J20" s="16">
        <v>80.68</v>
      </c>
      <c r="K20" s="15">
        <f t="shared" si="2"/>
        <v>40.34</v>
      </c>
      <c r="L20" s="15">
        <f t="shared" si="3"/>
        <v>65.715</v>
      </c>
      <c r="M20" s="17">
        <f t="shared" si="4"/>
        <v>17</v>
      </c>
      <c r="N20" s="18">
        <f t="shared" si="5"/>
      </c>
      <c r="O20" s="11"/>
      <c r="P20" s="6">
        <v>132</v>
      </c>
    </row>
    <row r="21" spans="1:16" s="1" customFormat="1" ht="27" customHeight="1">
      <c r="A21" s="10">
        <v>18</v>
      </c>
      <c r="B21" s="11" t="s">
        <v>18</v>
      </c>
      <c r="C21" s="12" t="s">
        <v>62</v>
      </c>
      <c r="D21" s="13" t="s">
        <v>20</v>
      </c>
      <c r="E21" s="14" t="s">
        <v>64</v>
      </c>
      <c r="F21" s="15">
        <v>52</v>
      </c>
      <c r="G21" s="15">
        <v>44.5</v>
      </c>
      <c r="H21" s="15">
        <f t="shared" si="0"/>
        <v>96.5</v>
      </c>
      <c r="I21" s="15">
        <f t="shared" si="1"/>
        <v>24.125</v>
      </c>
      <c r="J21" s="16">
        <v>80.6</v>
      </c>
      <c r="K21" s="15">
        <f t="shared" si="2"/>
        <v>40.3</v>
      </c>
      <c r="L21" s="15">
        <f t="shared" si="3"/>
        <v>64.425</v>
      </c>
      <c r="M21" s="17">
        <f t="shared" si="4"/>
        <v>18</v>
      </c>
      <c r="N21" s="18">
        <f t="shared" si="5"/>
      </c>
      <c r="O21" s="11"/>
      <c r="P21" s="6">
        <v>136</v>
      </c>
    </row>
    <row r="22" spans="1:16" s="1" customFormat="1" ht="27" customHeight="1">
      <c r="A22" s="10">
        <v>19</v>
      </c>
      <c r="B22" s="11" t="s">
        <v>18</v>
      </c>
      <c r="C22" s="19" t="s">
        <v>65</v>
      </c>
      <c r="D22" s="13" t="s">
        <v>20</v>
      </c>
      <c r="E22" s="14" t="s">
        <v>67</v>
      </c>
      <c r="F22" s="15">
        <v>41.5</v>
      </c>
      <c r="G22" s="15">
        <v>49</v>
      </c>
      <c r="H22" s="15">
        <f t="shared" si="0"/>
        <v>90.5</v>
      </c>
      <c r="I22" s="15">
        <f t="shared" si="1"/>
        <v>22.625</v>
      </c>
      <c r="J22" s="16">
        <v>83.54</v>
      </c>
      <c r="K22" s="15">
        <f t="shared" si="2"/>
        <v>41.77</v>
      </c>
      <c r="L22" s="15">
        <f t="shared" si="3"/>
        <v>64.39500000000001</v>
      </c>
      <c r="M22" s="17">
        <f t="shared" si="4"/>
        <v>19</v>
      </c>
      <c r="N22" s="18">
        <f t="shared" si="5"/>
      </c>
      <c r="O22" s="11"/>
      <c r="P22" s="6">
        <v>121</v>
      </c>
    </row>
    <row r="23" spans="1:16" s="1" customFormat="1" ht="27" customHeight="1">
      <c r="A23" s="10">
        <v>20</v>
      </c>
      <c r="B23" s="11" t="s">
        <v>18</v>
      </c>
      <c r="C23" s="12" t="s">
        <v>68</v>
      </c>
      <c r="D23" s="13" t="s">
        <v>20</v>
      </c>
      <c r="E23" s="14" t="s">
        <v>70</v>
      </c>
      <c r="F23" s="15">
        <v>60.5</v>
      </c>
      <c r="G23" s="15">
        <v>37.5</v>
      </c>
      <c r="H23" s="15">
        <f t="shared" si="0"/>
        <v>98</v>
      </c>
      <c r="I23" s="15">
        <f t="shared" si="1"/>
        <v>24.5</v>
      </c>
      <c r="J23" s="16">
        <v>79.7</v>
      </c>
      <c r="K23" s="15">
        <f t="shared" si="2"/>
        <v>39.85</v>
      </c>
      <c r="L23" s="15">
        <f t="shared" si="3"/>
        <v>64.35</v>
      </c>
      <c r="M23" s="17">
        <f t="shared" si="4"/>
        <v>20</v>
      </c>
      <c r="N23" s="18">
        <f t="shared" si="5"/>
      </c>
      <c r="O23" s="11"/>
      <c r="P23" s="6">
        <v>126</v>
      </c>
    </row>
    <row r="24" spans="1:16" s="1" customFormat="1" ht="27" customHeight="1">
      <c r="A24" s="10">
        <v>21</v>
      </c>
      <c r="B24" s="11" t="s">
        <v>18</v>
      </c>
      <c r="C24" s="12" t="s">
        <v>71</v>
      </c>
      <c r="D24" s="13" t="s">
        <v>20</v>
      </c>
      <c r="E24" s="14" t="s">
        <v>72</v>
      </c>
      <c r="F24" s="15">
        <v>44</v>
      </c>
      <c r="G24" s="15">
        <v>51</v>
      </c>
      <c r="H24" s="15">
        <f t="shared" si="0"/>
        <v>95</v>
      </c>
      <c r="I24" s="15">
        <f t="shared" si="1"/>
        <v>23.75</v>
      </c>
      <c r="J24" s="16">
        <v>80.74</v>
      </c>
      <c r="K24" s="15">
        <f t="shared" si="2"/>
        <v>40.37</v>
      </c>
      <c r="L24" s="15">
        <f t="shared" si="3"/>
        <v>64.12</v>
      </c>
      <c r="M24" s="17">
        <f t="shared" si="4"/>
        <v>21</v>
      </c>
      <c r="N24" s="18">
        <f t="shared" si="5"/>
      </c>
      <c r="O24" s="11"/>
      <c r="P24" s="6">
        <v>128</v>
      </c>
    </row>
    <row r="25" spans="1:16" s="1" customFormat="1" ht="27" customHeight="1">
      <c r="A25" s="10">
        <v>22</v>
      </c>
      <c r="B25" s="11" t="s">
        <v>18</v>
      </c>
      <c r="C25" s="20" t="s">
        <v>73</v>
      </c>
      <c r="D25" s="21" t="s">
        <v>20</v>
      </c>
      <c r="E25" s="14" t="s">
        <v>75</v>
      </c>
      <c r="F25" s="15">
        <v>57.5</v>
      </c>
      <c r="G25" s="15">
        <v>43.5</v>
      </c>
      <c r="H25" s="15">
        <f t="shared" si="0"/>
        <v>101</v>
      </c>
      <c r="I25" s="15">
        <f t="shared" si="1"/>
        <v>25.25</v>
      </c>
      <c r="J25" s="16">
        <v>0</v>
      </c>
      <c r="K25" s="15">
        <f t="shared" si="2"/>
        <v>0</v>
      </c>
      <c r="L25" s="15">
        <f t="shared" si="3"/>
        <v>25.25</v>
      </c>
      <c r="M25" s="17">
        <f t="shared" si="4"/>
        <v>22</v>
      </c>
      <c r="N25" s="18">
        <f t="shared" si="5"/>
      </c>
      <c r="O25" s="11"/>
      <c r="P25" s="6">
        <v>139</v>
      </c>
    </row>
    <row r="26" spans="1:16" s="1" customFormat="1" ht="27" customHeight="1">
      <c r="A26" s="10">
        <v>23</v>
      </c>
      <c r="B26" s="11" t="s">
        <v>76</v>
      </c>
      <c r="C26" s="22" t="s">
        <v>77</v>
      </c>
      <c r="D26" s="23" t="s">
        <v>78</v>
      </c>
      <c r="E26" s="14" t="s">
        <v>36</v>
      </c>
      <c r="F26" s="15">
        <v>56.5</v>
      </c>
      <c r="G26" s="15">
        <v>58</v>
      </c>
      <c r="H26" s="15">
        <f t="shared" si="0"/>
        <v>114.5</v>
      </c>
      <c r="I26" s="15">
        <f t="shared" si="1"/>
        <v>28.625</v>
      </c>
      <c r="J26" s="16">
        <v>87.4</v>
      </c>
      <c r="K26" s="15">
        <f t="shared" si="2"/>
        <v>43.7</v>
      </c>
      <c r="L26" s="15">
        <f t="shared" si="3"/>
        <v>72.325</v>
      </c>
      <c r="M26" s="17">
        <f>RANK(L26,$L$26:$L$27)</f>
        <v>1</v>
      </c>
      <c r="N26" s="18" t="str">
        <f>IF(M26&gt;1,"","入闱体检")</f>
        <v>入闱体检</v>
      </c>
      <c r="O26" s="11"/>
      <c r="P26" s="6">
        <v>133</v>
      </c>
    </row>
    <row r="27" spans="1:16" s="1" customFormat="1" ht="27" customHeight="1">
      <c r="A27" s="10">
        <v>24</v>
      </c>
      <c r="B27" s="11" t="s">
        <v>76</v>
      </c>
      <c r="C27" s="22" t="s">
        <v>79</v>
      </c>
      <c r="D27" s="23" t="s">
        <v>78</v>
      </c>
      <c r="E27" s="14" t="s">
        <v>49</v>
      </c>
      <c r="F27" s="15">
        <v>53.5</v>
      </c>
      <c r="G27" s="15">
        <v>59</v>
      </c>
      <c r="H27" s="15">
        <f t="shared" si="0"/>
        <v>112.5</v>
      </c>
      <c r="I27" s="15">
        <f t="shared" si="1"/>
        <v>28.125</v>
      </c>
      <c r="J27" s="16">
        <v>85.8</v>
      </c>
      <c r="K27" s="15">
        <f t="shared" si="2"/>
        <v>42.9</v>
      </c>
      <c r="L27" s="15">
        <f t="shared" si="3"/>
        <v>71.025</v>
      </c>
      <c r="M27" s="17">
        <f>RANK(L27,$L$26:$L$27)</f>
        <v>2</v>
      </c>
      <c r="N27" s="18">
        <f>IF(M27&gt;1,"","入闱体检")</f>
      </c>
      <c r="O27" s="11"/>
      <c r="P27" s="6">
        <v>140</v>
      </c>
    </row>
    <row r="28" spans="1:16" s="1" customFormat="1" ht="27" customHeight="1">
      <c r="A28" s="10">
        <v>25</v>
      </c>
      <c r="B28" s="11" t="s">
        <v>76</v>
      </c>
      <c r="C28" s="12" t="s">
        <v>80</v>
      </c>
      <c r="D28" s="13" t="s">
        <v>81</v>
      </c>
      <c r="E28" s="14" t="s">
        <v>49</v>
      </c>
      <c r="F28" s="15">
        <v>46</v>
      </c>
      <c r="G28" s="15">
        <v>35.5</v>
      </c>
      <c r="H28" s="15">
        <f t="shared" si="0"/>
        <v>81.5</v>
      </c>
      <c r="I28" s="15">
        <f t="shared" si="1"/>
        <v>20.375</v>
      </c>
      <c r="J28" s="16">
        <v>82.8</v>
      </c>
      <c r="K28" s="15">
        <f t="shared" si="2"/>
        <v>41.4</v>
      </c>
      <c r="L28" s="15">
        <f t="shared" si="3"/>
        <v>61.775</v>
      </c>
      <c r="M28" s="17">
        <f>RANK(L28,$L$28:$L$28)</f>
        <v>1</v>
      </c>
      <c r="N28" s="18" t="str">
        <f>IF(M28&gt;1,"","入闱体检")</f>
        <v>入闱体检</v>
      </c>
      <c r="O28" s="11"/>
      <c r="P28" s="6">
        <v>11</v>
      </c>
    </row>
    <row r="29" spans="1:16" s="1" customFormat="1" ht="27" customHeight="1">
      <c r="A29" s="10">
        <v>26</v>
      </c>
      <c r="B29" s="11" t="s">
        <v>76</v>
      </c>
      <c r="C29" s="12" t="s">
        <v>82</v>
      </c>
      <c r="D29" s="13" t="s">
        <v>83</v>
      </c>
      <c r="E29" s="14" t="s">
        <v>70</v>
      </c>
      <c r="F29" s="15">
        <v>66.5</v>
      </c>
      <c r="G29" s="15">
        <v>61</v>
      </c>
      <c r="H29" s="15">
        <f t="shared" si="0"/>
        <v>127.5</v>
      </c>
      <c r="I29" s="15">
        <f t="shared" si="1"/>
        <v>31.875</v>
      </c>
      <c r="J29" s="16">
        <v>84.8</v>
      </c>
      <c r="K29" s="15">
        <f t="shared" si="2"/>
        <v>42.4</v>
      </c>
      <c r="L29" s="15">
        <f t="shared" si="3"/>
        <v>74.275</v>
      </c>
      <c r="M29" s="17">
        <f aca="true" t="shared" si="6" ref="M29:M36">RANK(L29,$L$29:$L$36)</f>
        <v>1</v>
      </c>
      <c r="N29" s="18" t="str">
        <f aca="true" t="shared" si="7" ref="N29:N36">IF(M29&gt;8,"","入闱体检")</f>
        <v>入闱体检</v>
      </c>
      <c r="O29" s="11"/>
      <c r="P29" s="6">
        <v>18</v>
      </c>
    </row>
    <row r="30" spans="1:16" s="1" customFormat="1" ht="27" customHeight="1">
      <c r="A30" s="10">
        <v>27</v>
      </c>
      <c r="B30" s="11" t="s">
        <v>76</v>
      </c>
      <c r="C30" s="12" t="s">
        <v>84</v>
      </c>
      <c r="D30" s="13" t="s">
        <v>85</v>
      </c>
      <c r="E30" s="14" t="s">
        <v>36</v>
      </c>
      <c r="F30" s="15">
        <v>54</v>
      </c>
      <c r="G30" s="15">
        <v>59</v>
      </c>
      <c r="H30" s="15">
        <f t="shared" si="0"/>
        <v>113</v>
      </c>
      <c r="I30" s="15">
        <f t="shared" si="1"/>
        <v>28.25</v>
      </c>
      <c r="J30" s="16">
        <v>87</v>
      </c>
      <c r="K30" s="15">
        <f t="shared" si="2"/>
        <v>43.5</v>
      </c>
      <c r="L30" s="15">
        <f t="shared" si="3"/>
        <v>71.75</v>
      </c>
      <c r="M30" s="17">
        <f t="shared" si="6"/>
        <v>2</v>
      </c>
      <c r="N30" s="18" t="str">
        <f t="shared" si="7"/>
        <v>入闱体检</v>
      </c>
      <c r="O30" s="11"/>
      <c r="P30" s="6">
        <v>16</v>
      </c>
    </row>
    <row r="31" spans="1:16" s="1" customFormat="1" ht="27" customHeight="1">
      <c r="A31" s="10">
        <v>28</v>
      </c>
      <c r="B31" s="11" t="s">
        <v>76</v>
      </c>
      <c r="C31" s="12" t="s">
        <v>86</v>
      </c>
      <c r="D31" s="13" t="s">
        <v>85</v>
      </c>
      <c r="E31" s="14" t="s">
        <v>64</v>
      </c>
      <c r="F31" s="15">
        <v>58</v>
      </c>
      <c r="G31" s="15">
        <v>51.5</v>
      </c>
      <c r="H31" s="15">
        <f t="shared" si="0"/>
        <v>109.5</v>
      </c>
      <c r="I31" s="15">
        <f t="shared" si="1"/>
        <v>27.375</v>
      </c>
      <c r="J31" s="16">
        <v>84.6</v>
      </c>
      <c r="K31" s="15">
        <f t="shared" si="2"/>
        <v>42.3</v>
      </c>
      <c r="L31" s="15">
        <f t="shared" si="3"/>
        <v>69.675</v>
      </c>
      <c r="M31" s="17">
        <f t="shared" si="6"/>
        <v>3</v>
      </c>
      <c r="N31" s="18" t="str">
        <f t="shared" si="7"/>
        <v>入闱体检</v>
      </c>
      <c r="O31" s="11"/>
      <c r="P31" s="6">
        <v>17</v>
      </c>
    </row>
    <row r="32" spans="1:16" s="1" customFormat="1" ht="27" customHeight="1">
      <c r="A32" s="10">
        <v>29</v>
      </c>
      <c r="B32" s="11" t="s">
        <v>76</v>
      </c>
      <c r="C32" s="12" t="s">
        <v>87</v>
      </c>
      <c r="D32" s="13" t="s">
        <v>85</v>
      </c>
      <c r="E32" s="14" t="s">
        <v>75</v>
      </c>
      <c r="F32" s="15">
        <v>56.5</v>
      </c>
      <c r="G32" s="15">
        <v>52</v>
      </c>
      <c r="H32" s="15">
        <f t="shared" si="0"/>
        <v>108.5</v>
      </c>
      <c r="I32" s="15">
        <f t="shared" si="1"/>
        <v>27.125</v>
      </c>
      <c r="J32" s="16">
        <v>83.8</v>
      </c>
      <c r="K32" s="15">
        <f t="shared" si="2"/>
        <v>41.9</v>
      </c>
      <c r="L32" s="15">
        <f t="shared" si="3"/>
        <v>69.025</v>
      </c>
      <c r="M32" s="17">
        <f t="shared" si="6"/>
        <v>4</v>
      </c>
      <c r="N32" s="18" t="str">
        <f t="shared" si="7"/>
        <v>入闱体检</v>
      </c>
      <c r="O32" s="11"/>
      <c r="P32" s="6">
        <v>14</v>
      </c>
    </row>
    <row r="33" spans="1:16" s="1" customFormat="1" ht="27" customHeight="1">
      <c r="A33" s="10">
        <v>30</v>
      </c>
      <c r="B33" s="11" t="s">
        <v>76</v>
      </c>
      <c r="C33" s="12" t="s">
        <v>88</v>
      </c>
      <c r="D33" s="13" t="s">
        <v>85</v>
      </c>
      <c r="E33" s="14" t="s">
        <v>46</v>
      </c>
      <c r="F33" s="15">
        <v>53.5</v>
      </c>
      <c r="G33" s="15">
        <v>55</v>
      </c>
      <c r="H33" s="15">
        <f t="shared" si="0"/>
        <v>108.5</v>
      </c>
      <c r="I33" s="15">
        <f t="shared" si="1"/>
        <v>27.125</v>
      </c>
      <c r="J33" s="16">
        <v>81.2</v>
      </c>
      <c r="K33" s="15">
        <f t="shared" si="2"/>
        <v>40.6</v>
      </c>
      <c r="L33" s="15">
        <f t="shared" si="3"/>
        <v>67.725</v>
      </c>
      <c r="M33" s="17">
        <f t="shared" si="6"/>
        <v>5</v>
      </c>
      <c r="N33" s="18" t="str">
        <f t="shared" si="7"/>
        <v>入闱体检</v>
      </c>
      <c r="O33" s="11"/>
      <c r="P33" s="6">
        <v>15</v>
      </c>
    </row>
    <row r="34" spans="1:16" s="1" customFormat="1" ht="27" customHeight="1">
      <c r="A34" s="10">
        <v>31</v>
      </c>
      <c r="B34" s="11" t="s">
        <v>76</v>
      </c>
      <c r="C34" s="12" t="s">
        <v>89</v>
      </c>
      <c r="D34" s="13" t="s">
        <v>85</v>
      </c>
      <c r="E34" s="14" t="s">
        <v>67</v>
      </c>
      <c r="F34" s="15">
        <v>53.5</v>
      </c>
      <c r="G34" s="15">
        <v>43.5</v>
      </c>
      <c r="H34" s="15">
        <f t="shared" si="0"/>
        <v>97</v>
      </c>
      <c r="I34" s="15">
        <f t="shared" si="1"/>
        <v>24.25</v>
      </c>
      <c r="J34" s="16">
        <v>82.4</v>
      </c>
      <c r="K34" s="15">
        <f t="shared" si="2"/>
        <v>41.2</v>
      </c>
      <c r="L34" s="15">
        <f t="shared" si="3"/>
        <v>65.45</v>
      </c>
      <c r="M34" s="17">
        <f t="shared" si="6"/>
        <v>6</v>
      </c>
      <c r="N34" s="18" t="str">
        <f t="shared" si="7"/>
        <v>入闱体检</v>
      </c>
      <c r="O34" s="11"/>
      <c r="P34" s="6">
        <v>12</v>
      </c>
    </row>
    <row r="35" spans="1:16" s="1" customFormat="1" ht="27" customHeight="1">
      <c r="A35" s="10">
        <v>32</v>
      </c>
      <c r="B35" s="11" t="s">
        <v>76</v>
      </c>
      <c r="C35" s="12" t="s">
        <v>90</v>
      </c>
      <c r="D35" s="13" t="s">
        <v>85</v>
      </c>
      <c r="E35" s="14" t="s">
        <v>49</v>
      </c>
      <c r="F35" s="15">
        <v>47.5</v>
      </c>
      <c r="G35" s="15">
        <v>40</v>
      </c>
      <c r="H35" s="15">
        <f t="shared" si="0"/>
        <v>87.5</v>
      </c>
      <c r="I35" s="15">
        <f t="shared" si="1"/>
        <v>21.875</v>
      </c>
      <c r="J35" s="16">
        <v>86</v>
      </c>
      <c r="K35" s="15">
        <f t="shared" si="2"/>
        <v>43</v>
      </c>
      <c r="L35" s="15">
        <f t="shared" si="3"/>
        <v>64.875</v>
      </c>
      <c r="M35" s="17">
        <f t="shared" si="6"/>
        <v>7</v>
      </c>
      <c r="N35" s="18" t="str">
        <f t="shared" si="7"/>
        <v>入闱体检</v>
      </c>
      <c r="O35" s="11"/>
      <c r="P35" s="6">
        <v>13</v>
      </c>
    </row>
    <row r="36" spans="1:16" s="1" customFormat="1" ht="27" customHeight="1">
      <c r="A36" s="10">
        <v>33</v>
      </c>
      <c r="B36" s="11" t="s">
        <v>76</v>
      </c>
      <c r="C36" s="12" t="s">
        <v>91</v>
      </c>
      <c r="D36" s="13" t="s">
        <v>85</v>
      </c>
      <c r="E36" s="14" t="s">
        <v>54</v>
      </c>
      <c r="F36" s="15">
        <v>43</v>
      </c>
      <c r="G36" s="15">
        <v>41</v>
      </c>
      <c r="H36" s="15">
        <f aca="true" t="shared" si="8" ref="H36:H67">SUM(F36:G36)</f>
        <v>84</v>
      </c>
      <c r="I36" s="15">
        <f aca="true" t="shared" si="9" ref="I36:I67">H36*0.25</f>
        <v>21</v>
      </c>
      <c r="J36" s="16">
        <v>81.2</v>
      </c>
      <c r="K36" s="15">
        <f aca="true" t="shared" si="10" ref="K36:K67">J36*0.5</f>
        <v>40.6</v>
      </c>
      <c r="L36" s="15">
        <f aca="true" t="shared" si="11" ref="L36:L67">I36+K36</f>
        <v>61.6</v>
      </c>
      <c r="M36" s="17">
        <f t="shared" si="6"/>
        <v>8</v>
      </c>
      <c r="N36" s="18" t="str">
        <f t="shared" si="7"/>
        <v>入闱体检</v>
      </c>
      <c r="O36" s="11"/>
      <c r="P36" s="6">
        <v>66</v>
      </c>
    </row>
    <row r="37" spans="1:16" s="1" customFormat="1" ht="27" customHeight="1">
      <c r="A37" s="10">
        <v>34</v>
      </c>
      <c r="B37" s="11" t="s">
        <v>92</v>
      </c>
      <c r="C37" s="12" t="s">
        <v>93</v>
      </c>
      <c r="D37" s="13" t="s">
        <v>94</v>
      </c>
      <c r="E37" s="14" t="s">
        <v>49</v>
      </c>
      <c r="F37" s="15">
        <v>47.5</v>
      </c>
      <c r="G37" s="15">
        <v>40</v>
      </c>
      <c r="H37" s="15">
        <f t="shared" si="8"/>
        <v>87.5</v>
      </c>
      <c r="I37" s="15">
        <f t="shared" si="9"/>
        <v>21.875</v>
      </c>
      <c r="J37" s="16">
        <v>82.2</v>
      </c>
      <c r="K37" s="15">
        <f t="shared" si="10"/>
        <v>41.1</v>
      </c>
      <c r="L37" s="15">
        <f t="shared" si="11"/>
        <v>62.975</v>
      </c>
      <c r="M37" s="17">
        <f>RANK(L37,$L$37:$L$37)</f>
        <v>1</v>
      </c>
      <c r="N37" s="18" t="str">
        <f>IF(M37&gt;1,"","入闱体检")</f>
        <v>入闱体检</v>
      </c>
      <c r="O37" s="11"/>
      <c r="P37" s="6">
        <v>71</v>
      </c>
    </row>
    <row r="38" spans="1:16" s="1" customFormat="1" ht="27" customHeight="1">
      <c r="A38" s="10">
        <v>35</v>
      </c>
      <c r="B38" s="11" t="s">
        <v>92</v>
      </c>
      <c r="C38" s="19" t="s">
        <v>95</v>
      </c>
      <c r="D38" s="13" t="s">
        <v>96</v>
      </c>
      <c r="E38" s="14" t="s">
        <v>61</v>
      </c>
      <c r="F38" s="15">
        <v>76</v>
      </c>
      <c r="G38" s="15">
        <v>58.5</v>
      </c>
      <c r="H38" s="15">
        <f t="shared" si="8"/>
        <v>134.5</v>
      </c>
      <c r="I38" s="15">
        <f t="shared" si="9"/>
        <v>33.625</v>
      </c>
      <c r="J38" s="16">
        <v>86.24</v>
      </c>
      <c r="K38" s="15">
        <f t="shared" si="10"/>
        <v>43.12</v>
      </c>
      <c r="L38" s="15">
        <f t="shared" si="11"/>
        <v>76.745</v>
      </c>
      <c r="M38" s="17">
        <f aca="true" t="shared" si="12" ref="M38:M58">RANK(L38,$L$38:$L$58)</f>
        <v>1</v>
      </c>
      <c r="N38" s="18" t="str">
        <f aca="true" t="shared" si="13" ref="N38:N58">IF(M38&gt;9,"","入闱体检")</f>
        <v>入闱体检</v>
      </c>
      <c r="O38" s="11"/>
      <c r="P38" s="6">
        <v>63</v>
      </c>
    </row>
    <row r="39" spans="1:16" s="1" customFormat="1" ht="27" customHeight="1">
      <c r="A39" s="10">
        <v>36</v>
      </c>
      <c r="B39" s="11" t="s">
        <v>92</v>
      </c>
      <c r="C39" s="12" t="s">
        <v>97</v>
      </c>
      <c r="D39" s="13" t="s">
        <v>96</v>
      </c>
      <c r="E39" s="14" t="s">
        <v>46</v>
      </c>
      <c r="F39" s="15">
        <v>65</v>
      </c>
      <c r="G39" s="15">
        <v>62.5</v>
      </c>
      <c r="H39" s="15">
        <f t="shared" si="8"/>
        <v>127.5</v>
      </c>
      <c r="I39" s="15">
        <f t="shared" si="9"/>
        <v>31.875</v>
      </c>
      <c r="J39" s="16">
        <v>88.7</v>
      </c>
      <c r="K39" s="15">
        <f t="shared" si="10"/>
        <v>44.35</v>
      </c>
      <c r="L39" s="15">
        <f t="shared" si="11"/>
        <v>76.225</v>
      </c>
      <c r="M39" s="17">
        <f t="shared" si="12"/>
        <v>2</v>
      </c>
      <c r="N39" s="18" t="str">
        <f t="shared" si="13"/>
        <v>入闱体检</v>
      </c>
      <c r="O39" s="11"/>
      <c r="P39" s="6">
        <v>69</v>
      </c>
    </row>
    <row r="40" spans="1:16" s="1" customFormat="1" ht="27" customHeight="1">
      <c r="A40" s="10">
        <v>37</v>
      </c>
      <c r="B40" s="11" t="s">
        <v>92</v>
      </c>
      <c r="C40" s="12" t="s">
        <v>98</v>
      </c>
      <c r="D40" s="13" t="s">
        <v>96</v>
      </c>
      <c r="E40" s="14" t="s">
        <v>67</v>
      </c>
      <c r="F40" s="15">
        <v>70.5</v>
      </c>
      <c r="G40" s="15">
        <v>60.5</v>
      </c>
      <c r="H40" s="15">
        <f t="shared" si="8"/>
        <v>131</v>
      </c>
      <c r="I40" s="15">
        <f t="shared" si="9"/>
        <v>32.75</v>
      </c>
      <c r="J40" s="16">
        <v>86.7</v>
      </c>
      <c r="K40" s="15">
        <f t="shared" si="10"/>
        <v>43.35</v>
      </c>
      <c r="L40" s="15">
        <f t="shared" si="11"/>
        <v>76.1</v>
      </c>
      <c r="M40" s="17">
        <f t="shared" si="12"/>
        <v>3</v>
      </c>
      <c r="N40" s="18" t="str">
        <f t="shared" si="13"/>
        <v>入闱体检</v>
      </c>
      <c r="O40" s="11"/>
      <c r="P40" s="6">
        <v>67</v>
      </c>
    </row>
    <row r="41" spans="1:16" s="1" customFormat="1" ht="27" customHeight="1">
      <c r="A41" s="10">
        <v>38</v>
      </c>
      <c r="B41" s="11" t="s">
        <v>92</v>
      </c>
      <c r="C41" s="12" t="s">
        <v>99</v>
      </c>
      <c r="D41" s="13" t="s">
        <v>96</v>
      </c>
      <c r="E41" s="14" t="s">
        <v>75</v>
      </c>
      <c r="F41" s="15">
        <v>82.5</v>
      </c>
      <c r="G41" s="15">
        <v>43</v>
      </c>
      <c r="H41" s="15">
        <f t="shared" si="8"/>
        <v>125.5</v>
      </c>
      <c r="I41" s="15">
        <f t="shared" si="9"/>
        <v>31.375</v>
      </c>
      <c r="J41" s="16">
        <v>84.2</v>
      </c>
      <c r="K41" s="15">
        <f t="shared" si="10"/>
        <v>42.1</v>
      </c>
      <c r="L41" s="15">
        <f t="shared" si="11"/>
        <v>73.475</v>
      </c>
      <c r="M41" s="17">
        <f t="shared" si="12"/>
        <v>4</v>
      </c>
      <c r="N41" s="18" t="str">
        <f t="shared" si="13"/>
        <v>入闱体检</v>
      </c>
      <c r="O41" s="11"/>
      <c r="P41" s="6">
        <v>75</v>
      </c>
    </row>
    <row r="42" spans="1:16" s="1" customFormat="1" ht="27" customHeight="1">
      <c r="A42" s="10">
        <v>39</v>
      </c>
      <c r="B42" s="11" t="s">
        <v>92</v>
      </c>
      <c r="C42" s="12" t="s">
        <v>100</v>
      </c>
      <c r="D42" s="13" t="s">
        <v>96</v>
      </c>
      <c r="E42" s="14" t="s">
        <v>54</v>
      </c>
      <c r="F42" s="15">
        <v>68</v>
      </c>
      <c r="G42" s="15">
        <v>57</v>
      </c>
      <c r="H42" s="15">
        <f t="shared" si="8"/>
        <v>125</v>
      </c>
      <c r="I42" s="15">
        <f t="shared" si="9"/>
        <v>31.25</v>
      </c>
      <c r="J42" s="16">
        <v>84.3</v>
      </c>
      <c r="K42" s="15">
        <f t="shared" si="10"/>
        <v>42.15</v>
      </c>
      <c r="L42" s="15">
        <f t="shared" si="11"/>
        <v>73.4</v>
      </c>
      <c r="M42" s="17">
        <f t="shared" si="12"/>
        <v>5</v>
      </c>
      <c r="N42" s="18" t="str">
        <f t="shared" si="13"/>
        <v>入闱体检</v>
      </c>
      <c r="O42" s="11"/>
      <c r="P42" s="6">
        <v>72</v>
      </c>
    </row>
    <row r="43" spans="1:16" s="1" customFormat="1" ht="27" customHeight="1">
      <c r="A43" s="10">
        <v>40</v>
      </c>
      <c r="B43" s="11" t="s">
        <v>92</v>
      </c>
      <c r="C43" s="12" t="s">
        <v>101</v>
      </c>
      <c r="D43" s="13" t="s">
        <v>96</v>
      </c>
      <c r="E43" s="14" t="s">
        <v>72</v>
      </c>
      <c r="F43" s="15">
        <v>59.5</v>
      </c>
      <c r="G43" s="15">
        <v>64.5</v>
      </c>
      <c r="H43" s="15">
        <f t="shared" si="8"/>
        <v>124</v>
      </c>
      <c r="I43" s="15">
        <f t="shared" si="9"/>
        <v>31</v>
      </c>
      <c r="J43" s="16">
        <v>84.8</v>
      </c>
      <c r="K43" s="15">
        <f t="shared" si="10"/>
        <v>42.4</v>
      </c>
      <c r="L43" s="15">
        <f t="shared" si="11"/>
        <v>73.4</v>
      </c>
      <c r="M43" s="17">
        <f t="shared" si="12"/>
        <v>5</v>
      </c>
      <c r="N43" s="18" t="str">
        <f t="shared" si="13"/>
        <v>入闱体检</v>
      </c>
      <c r="O43" s="11"/>
      <c r="P43" s="6">
        <v>73</v>
      </c>
    </row>
    <row r="44" spans="1:16" s="1" customFormat="1" ht="27" customHeight="1">
      <c r="A44" s="10">
        <v>41</v>
      </c>
      <c r="B44" s="11" t="s">
        <v>92</v>
      </c>
      <c r="C44" s="12" t="s">
        <v>102</v>
      </c>
      <c r="D44" s="13" t="s">
        <v>96</v>
      </c>
      <c r="E44" s="14" t="s">
        <v>64</v>
      </c>
      <c r="F44" s="15">
        <v>74</v>
      </c>
      <c r="G44" s="15">
        <v>54</v>
      </c>
      <c r="H44" s="15">
        <f t="shared" si="8"/>
        <v>128</v>
      </c>
      <c r="I44" s="15">
        <f t="shared" si="9"/>
        <v>32</v>
      </c>
      <c r="J44" s="16">
        <v>82.4</v>
      </c>
      <c r="K44" s="15">
        <f t="shared" si="10"/>
        <v>41.2</v>
      </c>
      <c r="L44" s="15">
        <f t="shared" si="11"/>
        <v>73.2</v>
      </c>
      <c r="M44" s="17">
        <f t="shared" si="12"/>
        <v>7</v>
      </c>
      <c r="N44" s="18" t="str">
        <f t="shared" si="13"/>
        <v>入闱体检</v>
      </c>
      <c r="O44" s="11"/>
      <c r="P44" s="6">
        <v>65</v>
      </c>
    </row>
    <row r="45" spans="1:16" s="1" customFormat="1" ht="27" customHeight="1">
      <c r="A45" s="10">
        <v>42</v>
      </c>
      <c r="B45" s="11" t="s">
        <v>92</v>
      </c>
      <c r="C45" s="12" t="s">
        <v>103</v>
      </c>
      <c r="D45" s="13" t="s">
        <v>96</v>
      </c>
      <c r="E45" s="14" t="s">
        <v>49</v>
      </c>
      <c r="F45" s="15">
        <v>69</v>
      </c>
      <c r="G45" s="15">
        <v>55.5</v>
      </c>
      <c r="H45" s="15">
        <f t="shared" si="8"/>
        <v>124.5</v>
      </c>
      <c r="I45" s="15">
        <f t="shared" si="9"/>
        <v>31.125</v>
      </c>
      <c r="J45" s="16">
        <v>82.4</v>
      </c>
      <c r="K45" s="15">
        <f t="shared" si="10"/>
        <v>41.2</v>
      </c>
      <c r="L45" s="15">
        <f t="shared" si="11"/>
        <v>72.325</v>
      </c>
      <c r="M45" s="17">
        <f t="shared" si="12"/>
        <v>8</v>
      </c>
      <c r="N45" s="18" t="str">
        <f t="shared" si="13"/>
        <v>入闱体检</v>
      </c>
      <c r="O45" s="11"/>
      <c r="P45" s="6">
        <v>74</v>
      </c>
    </row>
    <row r="46" spans="1:16" s="1" customFormat="1" ht="27" customHeight="1">
      <c r="A46" s="10">
        <v>43</v>
      </c>
      <c r="B46" s="11" t="s">
        <v>92</v>
      </c>
      <c r="C46" s="12" t="s">
        <v>104</v>
      </c>
      <c r="D46" s="13" t="s">
        <v>96</v>
      </c>
      <c r="E46" s="14" t="s">
        <v>43</v>
      </c>
      <c r="F46" s="15">
        <v>74</v>
      </c>
      <c r="G46" s="15">
        <v>47.5</v>
      </c>
      <c r="H46" s="15">
        <f t="shared" si="8"/>
        <v>121.5</v>
      </c>
      <c r="I46" s="15">
        <f t="shared" si="9"/>
        <v>30.375</v>
      </c>
      <c r="J46" s="16">
        <v>83.62</v>
      </c>
      <c r="K46" s="15">
        <f t="shared" si="10"/>
        <v>41.81</v>
      </c>
      <c r="L46" s="15">
        <f t="shared" si="11"/>
        <v>72.185</v>
      </c>
      <c r="M46" s="17">
        <f t="shared" si="12"/>
        <v>9</v>
      </c>
      <c r="N46" s="18" t="str">
        <f t="shared" si="13"/>
        <v>入闱体检</v>
      </c>
      <c r="O46" s="11"/>
      <c r="P46" s="6">
        <v>64</v>
      </c>
    </row>
    <row r="47" spans="1:16" s="1" customFormat="1" ht="27" customHeight="1">
      <c r="A47" s="10">
        <v>44</v>
      </c>
      <c r="B47" s="11" t="s">
        <v>92</v>
      </c>
      <c r="C47" s="12" t="s">
        <v>105</v>
      </c>
      <c r="D47" s="13" t="s">
        <v>96</v>
      </c>
      <c r="E47" s="14" t="s">
        <v>33</v>
      </c>
      <c r="F47" s="15">
        <v>77</v>
      </c>
      <c r="G47" s="15">
        <v>33.5</v>
      </c>
      <c r="H47" s="15">
        <f t="shared" si="8"/>
        <v>110.5</v>
      </c>
      <c r="I47" s="15">
        <f t="shared" si="9"/>
        <v>27.625</v>
      </c>
      <c r="J47" s="16">
        <v>84.68</v>
      </c>
      <c r="K47" s="15">
        <f t="shared" si="10"/>
        <v>42.34</v>
      </c>
      <c r="L47" s="15">
        <f t="shared" si="11"/>
        <v>69.965</v>
      </c>
      <c r="M47" s="17">
        <f t="shared" si="12"/>
        <v>10</v>
      </c>
      <c r="N47" s="18">
        <f t="shared" si="13"/>
      </c>
      <c r="O47" s="11"/>
      <c r="P47" s="6">
        <v>68</v>
      </c>
    </row>
    <row r="48" spans="1:16" s="1" customFormat="1" ht="27" customHeight="1">
      <c r="A48" s="10">
        <v>45</v>
      </c>
      <c r="B48" s="11" t="s">
        <v>92</v>
      </c>
      <c r="C48" s="12" t="s">
        <v>106</v>
      </c>
      <c r="D48" s="13" t="s">
        <v>96</v>
      </c>
      <c r="E48" s="14" t="s">
        <v>24</v>
      </c>
      <c r="F48" s="15">
        <v>64.5</v>
      </c>
      <c r="G48" s="15">
        <v>46</v>
      </c>
      <c r="H48" s="15">
        <f t="shared" si="8"/>
        <v>110.5</v>
      </c>
      <c r="I48" s="15">
        <f t="shared" si="9"/>
        <v>27.625</v>
      </c>
      <c r="J48" s="16">
        <v>84.58</v>
      </c>
      <c r="K48" s="15">
        <f t="shared" si="10"/>
        <v>42.29</v>
      </c>
      <c r="L48" s="15">
        <f t="shared" si="11"/>
        <v>69.91499999999999</v>
      </c>
      <c r="M48" s="17">
        <f t="shared" si="12"/>
        <v>11</v>
      </c>
      <c r="N48" s="18">
        <f t="shared" si="13"/>
      </c>
      <c r="O48" s="11"/>
      <c r="P48" s="6">
        <v>70</v>
      </c>
    </row>
    <row r="49" spans="1:16" s="1" customFormat="1" ht="27" customHeight="1">
      <c r="A49" s="10">
        <v>46</v>
      </c>
      <c r="B49" s="11" t="s">
        <v>92</v>
      </c>
      <c r="C49" s="12" t="s">
        <v>107</v>
      </c>
      <c r="D49" s="13" t="s">
        <v>96</v>
      </c>
      <c r="E49" s="14" t="s">
        <v>70</v>
      </c>
      <c r="F49" s="15">
        <v>65</v>
      </c>
      <c r="G49" s="15">
        <v>52</v>
      </c>
      <c r="H49" s="15">
        <f t="shared" si="8"/>
        <v>117</v>
      </c>
      <c r="I49" s="15">
        <f t="shared" si="9"/>
        <v>29.25</v>
      </c>
      <c r="J49" s="16">
        <v>77.6</v>
      </c>
      <c r="K49" s="15">
        <f t="shared" si="10"/>
        <v>38.8</v>
      </c>
      <c r="L49" s="15">
        <f t="shared" si="11"/>
        <v>68.05</v>
      </c>
      <c r="M49" s="17">
        <f t="shared" si="12"/>
        <v>12</v>
      </c>
      <c r="N49" s="18">
        <f t="shared" si="13"/>
      </c>
      <c r="O49" s="11"/>
      <c r="P49" s="6">
        <v>26</v>
      </c>
    </row>
    <row r="50" spans="1:16" s="1" customFormat="1" ht="27" customHeight="1">
      <c r="A50" s="10">
        <v>47</v>
      </c>
      <c r="B50" s="11" t="s">
        <v>92</v>
      </c>
      <c r="C50" s="12" t="s">
        <v>108</v>
      </c>
      <c r="D50" s="13" t="s">
        <v>96</v>
      </c>
      <c r="E50" s="14" t="s">
        <v>39</v>
      </c>
      <c r="F50" s="15">
        <v>57.5</v>
      </c>
      <c r="G50" s="15">
        <v>48.5</v>
      </c>
      <c r="H50" s="15">
        <f t="shared" si="8"/>
        <v>106</v>
      </c>
      <c r="I50" s="15">
        <f t="shared" si="9"/>
        <v>26.5</v>
      </c>
      <c r="J50" s="16">
        <v>81.8</v>
      </c>
      <c r="K50" s="15">
        <f t="shared" si="10"/>
        <v>40.9</v>
      </c>
      <c r="L50" s="15">
        <f t="shared" si="11"/>
        <v>67.4</v>
      </c>
      <c r="M50" s="17">
        <f t="shared" si="12"/>
        <v>13</v>
      </c>
      <c r="N50" s="18">
        <f t="shared" si="13"/>
      </c>
      <c r="O50" s="11"/>
      <c r="P50" s="6">
        <v>25</v>
      </c>
    </row>
    <row r="51" spans="1:16" s="1" customFormat="1" ht="27" customHeight="1">
      <c r="A51" s="10">
        <v>48</v>
      </c>
      <c r="B51" s="11" t="s">
        <v>92</v>
      </c>
      <c r="C51" s="12" t="s">
        <v>109</v>
      </c>
      <c r="D51" s="13" t="s">
        <v>96</v>
      </c>
      <c r="E51" s="14" t="s">
        <v>22</v>
      </c>
      <c r="F51" s="15">
        <v>57.5</v>
      </c>
      <c r="G51" s="15">
        <v>45</v>
      </c>
      <c r="H51" s="15">
        <f t="shared" si="8"/>
        <v>102.5</v>
      </c>
      <c r="I51" s="15">
        <f t="shared" si="9"/>
        <v>25.625</v>
      </c>
      <c r="J51" s="16">
        <v>82.76</v>
      </c>
      <c r="K51" s="15">
        <f t="shared" si="10"/>
        <v>41.38</v>
      </c>
      <c r="L51" s="15">
        <f t="shared" si="11"/>
        <v>67.005</v>
      </c>
      <c r="M51" s="17">
        <f t="shared" si="12"/>
        <v>14</v>
      </c>
      <c r="N51" s="18">
        <f t="shared" si="13"/>
      </c>
      <c r="O51" s="11"/>
      <c r="P51" s="6">
        <v>27</v>
      </c>
    </row>
    <row r="52" spans="1:16" s="1" customFormat="1" ht="27" customHeight="1">
      <c r="A52" s="10">
        <v>49</v>
      </c>
      <c r="B52" s="11" t="s">
        <v>92</v>
      </c>
      <c r="C52" s="12" t="s">
        <v>110</v>
      </c>
      <c r="D52" s="13" t="s">
        <v>96</v>
      </c>
      <c r="E52" s="14" t="s">
        <v>51</v>
      </c>
      <c r="F52" s="15">
        <v>42</v>
      </c>
      <c r="G52" s="15">
        <v>54</v>
      </c>
      <c r="H52" s="15">
        <f t="shared" si="8"/>
        <v>96</v>
      </c>
      <c r="I52" s="15">
        <f t="shared" si="9"/>
        <v>24</v>
      </c>
      <c r="J52" s="16">
        <v>81.9</v>
      </c>
      <c r="K52" s="15">
        <f t="shared" si="10"/>
        <v>40.95</v>
      </c>
      <c r="L52" s="15">
        <f t="shared" si="11"/>
        <v>64.95</v>
      </c>
      <c r="M52" s="17">
        <f t="shared" si="12"/>
        <v>15</v>
      </c>
      <c r="N52" s="18">
        <f t="shared" si="13"/>
      </c>
      <c r="O52" s="11"/>
      <c r="P52" s="6">
        <v>3</v>
      </c>
    </row>
    <row r="53" spans="1:16" s="1" customFormat="1" ht="27" customHeight="1">
      <c r="A53" s="10">
        <v>50</v>
      </c>
      <c r="B53" s="11" t="s">
        <v>92</v>
      </c>
      <c r="C53" s="12" t="s">
        <v>111</v>
      </c>
      <c r="D53" s="13" t="s">
        <v>96</v>
      </c>
      <c r="E53" s="14" t="s">
        <v>56</v>
      </c>
      <c r="F53" s="15">
        <v>49.5</v>
      </c>
      <c r="G53" s="15">
        <v>45.5</v>
      </c>
      <c r="H53" s="15">
        <f t="shared" si="8"/>
        <v>95</v>
      </c>
      <c r="I53" s="15">
        <f t="shared" si="9"/>
        <v>23.75</v>
      </c>
      <c r="J53" s="16">
        <v>82.1</v>
      </c>
      <c r="K53" s="15">
        <f t="shared" si="10"/>
        <v>41.05</v>
      </c>
      <c r="L53" s="15">
        <f t="shared" si="11"/>
        <v>64.8</v>
      </c>
      <c r="M53" s="17">
        <f t="shared" si="12"/>
        <v>16</v>
      </c>
      <c r="N53" s="18">
        <f t="shared" si="13"/>
      </c>
      <c r="O53" s="11"/>
      <c r="P53" s="6">
        <v>4</v>
      </c>
    </row>
    <row r="54" spans="1:16" s="1" customFormat="1" ht="27" customHeight="1">
      <c r="A54" s="10">
        <v>51</v>
      </c>
      <c r="B54" s="11" t="s">
        <v>92</v>
      </c>
      <c r="C54" s="12" t="s">
        <v>112</v>
      </c>
      <c r="D54" s="13" t="s">
        <v>96</v>
      </c>
      <c r="E54" s="14" t="s">
        <v>31</v>
      </c>
      <c r="F54" s="15">
        <v>47.5</v>
      </c>
      <c r="G54" s="15">
        <v>49</v>
      </c>
      <c r="H54" s="15">
        <f t="shared" si="8"/>
        <v>96.5</v>
      </c>
      <c r="I54" s="15">
        <f t="shared" si="9"/>
        <v>24.125</v>
      </c>
      <c r="J54" s="16">
        <v>81.2</v>
      </c>
      <c r="K54" s="15">
        <f t="shared" si="10"/>
        <v>40.6</v>
      </c>
      <c r="L54" s="15">
        <f t="shared" si="11"/>
        <v>64.725</v>
      </c>
      <c r="M54" s="17">
        <f t="shared" si="12"/>
        <v>17</v>
      </c>
      <c r="N54" s="18">
        <f t="shared" si="13"/>
      </c>
      <c r="O54" s="11"/>
      <c r="P54" s="6">
        <v>2</v>
      </c>
    </row>
    <row r="55" spans="1:16" s="1" customFormat="1" ht="27" customHeight="1">
      <c r="A55" s="10">
        <v>52</v>
      </c>
      <c r="B55" s="11" t="s">
        <v>92</v>
      </c>
      <c r="C55" s="12" t="s">
        <v>113</v>
      </c>
      <c r="D55" s="13" t="s">
        <v>96</v>
      </c>
      <c r="E55" s="14" t="s">
        <v>27</v>
      </c>
      <c r="F55" s="15">
        <v>54</v>
      </c>
      <c r="G55" s="15">
        <v>41</v>
      </c>
      <c r="H55" s="15">
        <f t="shared" si="8"/>
        <v>95</v>
      </c>
      <c r="I55" s="15">
        <f t="shared" si="9"/>
        <v>23.75</v>
      </c>
      <c r="J55" s="16">
        <v>78.8</v>
      </c>
      <c r="K55" s="15">
        <f t="shared" si="10"/>
        <v>39.4</v>
      </c>
      <c r="L55" s="15">
        <f t="shared" si="11"/>
        <v>63.15</v>
      </c>
      <c r="M55" s="17">
        <f t="shared" si="12"/>
        <v>18</v>
      </c>
      <c r="N55" s="18">
        <f t="shared" si="13"/>
      </c>
      <c r="O55" s="11"/>
      <c r="P55" s="6">
        <v>1</v>
      </c>
    </row>
    <row r="56" spans="1:16" s="1" customFormat="1" ht="27" customHeight="1">
      <c r="A56" s="10">
        <v>53</v>
      </c>
      <c r="B56" s="11" t="s">
        <v>92</v>
      </c>
      <c r="C56" s="12" t="s">
        <v>114</v>
      </c>
      <c r="D56" s="13" t="s">
        <v>96</v>
      </c>
      <c r="E56" s="14" t="s">
        <v>36</v>
      </c>
      <c r="F56" s="15">
        <v>44</v>
      </c>
      <c r="G56" s="15">
        <v>42.5</v>
      </c>
      <c r="H56" s="15">
        <f t="shared" si="8"/>
        <v>86.5</v>
      </c>
      <c r="I56" s="15">
        <f t="shared" si="9"/>
        <v>21.625</v>
      </c>
      <c r="J56" s="16">
        <v>79.2</v>
      </c>
      <c r="K56" s="15">
        <f t="shared" si="10"/>
        <v>39.6</v>
      </c>
      <c r="L56" s="15">
        <f t="shared" si="11"/>
        <v>61.225</v>
      </c>
      <c r="M56" s="17">
        <f t="shared" si="12"/>
        <v>19</v>
      </c>
      <c r="N56" s="18">
        <f t="shared" si="13"/>
      </c>
      <c r="O56" s="11"/>
      <c r="P56" s="6">
        <v>7</v>
      </c>
    </row>
    <row r="57" spans="1:16" s="1" customFormat="1" ht="27" customHeight="1">
      <c r="A57" s="10">
        <v>54</v>
      </c>
      <c r="B57" s="11" t="s">
        <v>92</v>
      </c>
      <c r="C57" s="19" t="s">
        <v>115</v>
      </c>
      <c r="D57" s="13" t="s">
        <v>96</v>
      </c>
      <c r="E57" s="14" t="s">
        <v>41</v>
      </c>
      <c r="F57" s="15">
        <v>35</v>
      </c>
      <c r="G57" s="15">
        <v>37.5</v>
      </c>
      <c r="H57" s="15">
        <f t="shared" si="8"/>
        <v>72.5</v>
      </c>
      <c r="I57" s="15">
        <f t="shared" si="9"/>
        <v>18.125</v>
      </c>
      <c r="J57" s="16">
        <v>75.5</v>
      </c>
      <c r="K57" s="15">
        <f t="shared" si="10"/>
        <v>37.75</v>
      </c>
      <c r="L57" s="15">
        <f t="shared" si="11"/>
        <v>55.875</v>
      </c>
      <c r="M57" s="17">
        <f t="shared" si="12"/>
        <v>20</v>
      </c>
      <c r="N57" s="18">
        <f t="shared" si="13"/>
      </c>
      <c r="O57" s="11"/>
      <c r="P57" s="6">
        <v>5</v>
      </c>
    </row>
    <row r="58" spans="1:16" s="1" customFormat="1" ht="27" customHeight="1">
      <c r="A58" s="10">
        <v>55</v>
      </c>
      <c r="B58" s="11" t="s">
        <v>92</v>
      </c>
      <c r="C58" s="20" t="s">
        <v>116</v>
      </c>
      <c r="D58" s="21" t="s">
        <v>96</v>
      </c>
      <c r="E58" s="14" t="s">
        <v>29</v>
      </c>
      <c r="F58" s="15">
        <v>71.5</v>
      </c>
      <c r="G58" s="15">
        <v>48.5</v>
      </c>
      <c r="H58" s="15">
        <f t="shared" si="8"/>
        <v>120</v>
      </c>
      <c r="I58" s="15">
        <f t="shared" si="9"/>
        <v>30</v>
      </c>
      <c r="J58" s="16">
        <v>0</v>
      </c>
      <c r="K58" s="15">
        <f t="shared" si="10"/>
        <v>0</v>
      </c>
      <c r="L58" s="15">
        <f t="shared" si="11"/>
        <v>30</v>
      </c>
      <c r="M58" s="17">
        <f t="shared" si="12"/>
        <v>21</v>
      </c>
      <c r="N58" s="18">
        <f t="shared" si="13"/>
      </c>
      <c r="O58" s="11"/>
      <c r="P58" s="6">
        <v>6</v>
      </c>
    </row>
    <row r="59" spans="1:16" s="1" customFormat="1" ht="27" customHeight="1">
      <c r="A59" s="10">
        <v>56</v>
      </c>
      <c r="B59" s="11" t="s">
        <v>92</v>
      </c>
      <c r="C59" s="12" t="s">
        <v>117</v>
      </c>
      <c r="D59" s="13" t="s">
        <v>118</v>
      </c>
      <c r="E59" s="14" t="s">
        <v>36</v>
      </c>
      <c r="F59" s="15">
        <v>54.5</v>
      </c>
      <c r="G59" s="15">
        <v>62</v>
      </c>
      <c r="H59" s="15">
        <f t="shared" si="8"/>
        <v>116.5</v>
      </c>
      <c r="I59" s="15">
        <f t="shared" si="9"/>
        <v>29.125</v>
      </c>
      <c r="J59" s="16">
        <v>84.8</v>
      </c>
      <c r="K59" s="15">
        <f t="shared" si="10"/>
        <v>42.4</v>
      </c>
      <c r="L59" s="15">
        <f t="shared" si="11"/>
        <v>71.525</v>
      </c>
      <c r="M59" s="17">
        <f>RANK(L59,$L$59:$L$60)</f>
        <v>1</v>
      </c>
      <c r="N59" s="18" t="str">
        <f>IF(M59&gt;1,"","入闱体检")</f>
        <v>入闱体检</v>
      </c>
      <c r="O59" s="11"/>
      <c r="P59" s="6">
        <v>40</v>
      </c>
    </row>
    <row r="60" spans="1:16" s="1" customFormat="1" ht="27" customHeight="1">
      <c r="A60" s="10">
        <v>57</v>
      </c>
      <c r="B60" s="11" t="s">
        <v>92</v>
      </c>
      <c r="C60" s="12" t="s">
        <v>119</v>
      </c>
      <c r="D60" s="13" t="s">
        <v>118</v>
      </c>
      <c r="E60" s="14" t="s">
        <v>49</v>
      </c>
      <c r="F60" s="15">
        <v>46</v>
      </c>
      <c r="G60" s="15">
        <v>67</v>
      </c>
      <c r="H60" s="15">
        <f t="shared" si="8"/>
        <v>113</v>
      </c>
      <c r="I60" s="15">
        <f t="shared" si="9"/>
        <v>28.25</v>
      </c>
      <c r="J60" s="16">
        <v>83.6</v>
      </c>
      <c r="K60" s="15">
        <f t="shared" si="10"/>
        <v>41.8</v>
      </c>
      <c r="L60" s="15">
        <f t="shared" si="11"/>
        <v>70.05</v>
      </c>
      <c r="M60" s="17">
        <f>RANK(L60,$L$59:$L$60)</f>
        <v>2</v>
      </c>
      <c r="N60" s="18">
        <f>IF(M60&gt;1,"","入闱体检")</f>
      </c>
      <c r="O60" s="11"/>
      <c r="P60" s="6">
        <v>38</v>
      </c>
    </row>
    <row r="61" spans="1:16" s="1" customFormat="1" ht="27" customHeight="1">
      <c r="A61" s="10">
        <v>58</v>
      </c>
      <c r="B61" s="11" t="s">
        <v>121</v>
      </c>
      <c r="C61" s="12" t="s">
        <v>122</v>
      </c>
      <c r="D61" s="13" t="s">
        <v>123</v>
      </c>
      <c r="E61" s="14" t="s">
        <v>49</v>
      </c>
      <c r="F61" s="15">
        <v>64</v>
      </c>
      <c r="G61" s="15">
        <v>44.5</v>
      </c>
      <c r="H61" s="15">
        <f t="shared" si="8"/>
        <v>108.5</v>
      </c>
      <c r="I61" s="15">
        <f t="shared" si="9"/>
        <v>27.125</v>
      </c>
      <c r="J61" s="16">
        <v>82</v>
      </c>
      <c r="K61" s="15">
        <f t="shared" si="10"/>
        <v>41</v>
      </c>
      <c r="L61" s="15">
        <f t="shared" si="11"/>
        <v>68.125</v>
      </c>
      <c r="M61" s="17">
        <f>RANK(L61,$L$61:$L$63)</f>
        <v>1</v>
      </c>
      <c r="N61" s="18" t="str">
        <f>IF(M61&gt;1,"","入闱体检")</f>
        <v>入闱体检</v>
      </c>
      <c r="O61" s="11"/>
      <c r="P61" s="6">
        <v>47</v>
      </c>
    </row>
    <row r="62" spans="1:16" s="1" customFormat="1" ht="27" customHeight="1">
      <c r="A62" s="10">
        <v>59</v>
      </c>
      <c r="B62" s="11" t="s">
        <v>121</v>
      </c>
      <c r="C62" s="12" t="s">
        <v>124</v>
      </c>
      <c r="D62" s="13" t="s">
        <v>123</v>
      </c>
      <c r="E62" s="14" t="s">
        <v>36</v>
      </c>
      <c r="F62" s="15">
        <v>32.5</v>
      </c>
      <c r="G62" s="15">
        <v>35.5</v>
      </c>
      <c r="H62" s="15">
        <f t="shared" si="8"/>
        <v>68</v>
      </c>
      <c r="I62" s="15">
        <f t="shared" si="9"/>
        <v>17</v>
      </c>
      <c r="J62" s="16">
        <v>81.2</v>
      </c>
      <c r="K62" s="15">
        <f t="shared" si="10"/>
        <v>40.6</v>
      </c>
      <c r="L62" s="15">
        <f t="shared" si="11"/>
        <v>57.6</v>
      </c>
      <c r="M62" s="17">
        <f>RANK(L62,$L$61:$L$63)</f>
        <v>2</v>
      </c>
      <c r="N62" s="18">
        <f>IF(M62&gt;1,"","入闱体检")</f>
      </c>
      <c r="O62" s="11"/>
      <c r="P62" s="6">
        <v>43</v>
      </c>
    </row>
    <row r="63" spans="1:16" s="1" customFormat="1" ht="27" customHeight="1">
      <c r="A63" s="10">
        <v>60</v>
      </c>
      <c r="B63" s="11" t="s">
        <v>121</v>
      </c>
      <c r="C63" s="12" t="s">
        <v>125</v>
      </c>
      <c r="D63" s="13" t="s">
        <v>123</v>
      </c>
      <c r="E63" s="14" t="s">
        <v>75</v>
      </c>
      <c r="F63" s="15">
        <v>30</v>
      </c>
      <c r="G63" s="15">
        <v>34.5</v>
      </c>
      <c r="H63" s="15">
        <f t="shared" si="8"/>
        <v>64.5</v>
      </c>
      <c r="I63" s="15">
        <f t="shared" si="9"/>
        <v>16.125</v>
      </c>
      <c r="J63" s="16">
        <v>78.9</v>
      </c>
      <c r="K63" s="15">
        <f t="shared" si="10"/>
        <v>39.45</v>
      </c>
      <c r="L63" s="15">
        <f t="shared" si="11"/>
        <v>55.575</v>
      </c>
      <c r="M63" s="17">
        <f>RANK(L63,$L$61:$L$63)</f>
        <v>3</v>
      </c>
      <c r="N63" s="18">
        <f>IF(M63&gt;1,"","入闱体检")</f>
      </c>
      <c r="O63" s="11"/>
      <c r="P63" s="6">
        <v>39</v>
      </c>
    </row>
    <row r="64" spans="1:16" s="1" customFormat="1" ht="27" customHeight="1">
      <c r="A64" s="10">
        <v>61</v>
      </c>
      <c r="B64" s="11" t="s">
        <v>121</v>
      </c>
      <c r="C64" s="12" t="s">
        <v>126</v>
      </c>
      <c r="D64" s="13" t="s">
        <v>127</v>
      </c>
      <c r="E64" s="14" t="s">
        <v>36</v>
      </c>
      <c r="F64" s="15">
        <v>57.5</v>
      </c>
      <c r="G64" s="15">
        <v>71.5</v>
      </c>
      <c r="H64" s="15">
        <f t="shared" si="8"/>
        <v>129</v>
      </c>
      <c r="I64" s="15">
        <f t="shared" si="9"/>
        <v>32.25</v>
      </c>
      <c r="J64" s="16">
        <v>83.2</v>
      </c>
      <c r="K64" s="15">
        <f t="shared" si="10"/>
        <v>41.6</v>
      </c>
      <c r="L64" s="15">
        <f t="shared" si="11"/>
        <v>73.85</v>
      </c>
      <c r="M64" s="17">
        <f aca="true" t="shared" si="14" ref="M64:M72">RANK(L64,$L$64:$L$72)</f>
        <v>1</v>
      </c>
      <c r="N64" s="18" t="str">
        <f aca="true" t="shared" si="15" ref="N64:N72">IF(M64&gt;5,"","入闱体检")</f>
        <v>入闱体检</v>
      </c>
      <c r="O64" s="11"/>
      <c r="P64" s="6">
        <v>46</v>
      </c>
    </row>
    <row r="65" spans="1:16" s="1" customFormat="1" ht="27" customHeight="1">
      <c r="A65" s="10">
        <v>62</v>
      </c>
      <c r="B65" s="11" t="s">
        <v>121</v>
      </c>
      <c r="C65" s="12" t="s">
        <v>128</v>
      </c>
      <c r="D65" s="13" t="s">
        <v>127</v>
      </c>
      <c r="E65" s="14" t="s">
        <v>67</v>
      </c>
      <c r="F65" s="15">
        <v>72.5</v>
      </c>
      <c r="G65" s="15">
        <v>54</v>
      </c>
      <c r="H65" s="15">
        <f t="shared" si="8"/>
        <v>126.5</v>
      </c>
      <c r="I65" s="15">
        <f t="shared" si="9"/>
        <v>31.625</v>
      </c>
      <c r="J65" s="16">
        <v>84.22</v>
      </c>
      <c r="K65" s="15">
        <f t="shared" si="10"/>
        <v>42.11</v>
      </c>
      <c r="L65" s="15">
        <f t="shared" si="11"/>
        <v>73.735</v>
      </c>
      <c r="M65" s="17">
        <f t="shared" si="14"/>
        <v>2</v>
      </c>
      <c r="N65" s="18" t="str">
        <f t="shared" si="15"/>
        <v>入闱体检</v>
      </c>
      <c r="O65" s="11"/>
      <c r="P65" s="6">
        <v>42</v>
      </c>
    </row>
    <row r="66" spans="1:16" s="1" customFormat="1" ht="27" customHeight="1">
      <c r="A66" s="10">
        <v>63</v>
      </c>
      <c r="B66" s="11" t="s">
        <v>121</v>
      </c>
      <c r="C66" s="12" t="s">
        <v>129</v>
      </c>
      <c r="D66" s="13" t="s">
        <v>127</v>
      </c>
      <c r="E66" s="14" t="s">
        <v>49</v>
      </c>
      <c r="F66" s="15">
        <v>54</v>
      </c>
      <c r="G66" s="15">
        <v>60</v>
      </c>
      <c r="H66" s="15">
        <f t="shared" si="8"/>
        <v>114</v>
      </c>
      <c r="I66" s="15">
        <f t="shared" si="9"/>
        <v>28.5</v>
      </c>
      <c r="J66" s="16">
        <v>83.9</v>
      </c>
      <c r="K66" s="15">
        <f t="shared" si="10"/>
        <v>41.95</v>
      </c>
      <c r="L66" s="15">
        <f t="shared" si="11"/>
        <v>70.45</v>
      </c>
      <c r="M66" s="17">
        <f t="shared" si="14"/>
        <v>3</v>
      </c>
      <c r="N66" s="18" t="str">
        <f t="shared" si="15"/>
        <v>入闱体检</v>
      </c>
      <c r="O66" s="11"/>
      <c r="P66" s="6">
        <v>37</v>
      </c>
    </row>
    <row r="67" spans="1:16" s="1" customFormat="1" ht="27" customHeight="1">
      <c r="A67" s="10">
        <v>64</v>
      </c>
      <c r="B67" s="11" t="s">
        <v>121</v>
      </c>
      <c r="C67" s="12" t="s">
        <v>130</v>
      </c>
      <c r="D67" s="13" t="s">
        <v>127</v>
      </c>
      <c r="E67" s="14" t="s">
        <v>27</v>
      </c>
      <c r="F67" s="15">
        <v>54</v>
      </c>
      <c r="G67" s="15">
        <v>59</v>
      </c>
      <c r="H67" s="15">
        <f t="shared" si="8"/>
        <v>113</v>
      </c>
      <c r="I67" s="15">
        <f t="shared" si="9"/>
        <v>28.25</v>
      </c>
      <c r="J67" s="16">
        <v>84.4</v>
      </c>
      <c r="K67" s="15">
        <f t="shared" si="10"/>
        <v>42.2</v>
      </c>
      <c r="L67" s="15">
        <f t="shared" si="11"/>
        <v>70.45</v>
      </c>
      <c r="M67" s="17">
        <f t="shared" si="14"/>
        <v>3</v>
      </c>
      <c r="N67" s="18" t="str">
        <f t="shared" si="15"/>
        <v>入闱体检</v>
      </c>
      <c r="O67" s="11"/>
      <c r="P67" s="6">
        <v>44</v>
      </c>
    </row>
    <row r="68" spans="1:16" s="1" customFormat="1" ht="27" customHeight="1">
      <c r="A68" s="10">
        <v>65</v>
      </c>
      <c r="B68" s="11" t="s">
        <v>121</v>
      </c>
      <c r="C68" s="12" t="s">
        <v>131</v>
      </c>
      <c r="D68" s="13" t="s">
        <v>127</v>
      </c>
      <c r="E68" s="14" t="s">
        <v>75</v>
      </c>
      <c r="F68" s="15">
        <v>54</v>
      </c>
      <c r="G68" s="15">
        <v>51</v>
      </c>
      <c r="H68" s="15">
        <f aca="true" t="shared" si="16" ref="H68:H99">SUM(F68:G68)</f>
        <v>105</v>
      </c>
      <c r="I68" s="15">
        <f aca="true" t="shared" si="17" ref="I68:I99">H68*0.25</f>
        <v>26.25</v>
      </c>
      <c r="J68" s="16">
        <v>85.1</v>
      </c>
      <c r="K68" s="15">
        <f aca="true" t="shared" si="18" ref="K68:K99">J68*0.5</f>
        <v>42.55</v>
      </c>
      <c r="L68" s="15">
        <f aca="true" t="shared" si="19" ref="L68:L99">I68+K68</f>
        <v>68.8</v>
      </c>
      <c r="M68" s="17">
        <f t="shared" si="14"/>
        <v>5</v>
      </c>
      <c r="N68" s="18" t="str">
        <f t="shared" si="15"/>
        <v>入闱体检</v>
      </c>
      <c r="O68" s="11"/>
      <c r="P68" s="6">
        <v>41</v>
      </c>
    </row>
    <row r="69" spans="1:16" s="1" customFormat="1" ht="27" customHeight="1">
      <c r="A69" s="10">
        <v>66</v>
      </c>
      <c r="B69" s="11" t="s">
        <v>121</v>
      </c>
      <c r="C69" s="12" t="s">
        <v>132</v>
      </c>
      <c r="D69" s="13" t="s">
        <v>127</v>
      </c>
      <c r="E69" s="14" t="s">
        <v>46</v>
      </c>
      <c r="F69" s="15">
        <v>49.5</v>
      </c>
      <c r="G69" s="15">
        <v>51</v>
      </c>
      <c r="H69" s="15">
        <f t="shared" si="16"/>
        <v>100.5</v>
      </c>
      <c r="I69" s="15">
        <f t="shared" si="17"/>
        <v>25.125</v>
      </c>
      <c r="J69" s="16">
        <v>84.26</v>
      </c>
      <c r="K69" s="15">
        <f t="shared" si="18"/>
        <v>42.13</v>
      </c>
      <c r="L69" s="15">
        <f t="shared" si="19"/>
        <v>67.255</v>
      </c>
      <c r="M69" s="17">
        <f t="shared" si="14"/>
        <v>6</v>
      </c>
      <c r="N69" s="18">
        <f t="shared" si="15"/>
      </c>
      <c r="O69" s="11"/>
      <c r="P69" s="6">
        <v>45</v>
      </c>
    </row>
    <row r="70" spans="1:16" s="1" customFormat="1" ht="27" customHeight="1">
      <c r="A70" s="10">
        <v>67</v>
      </c>
      <c r="B70" s="11" t="s">
        <v>121</v>
      </c>
      <c r="C70" s="22" t="s">
        <v>133</v>
      </c>
      <c r="D70" s="13" t="s">
        <v>127</v>
      </c>
      <c r="E70" s="14" t="s">
        <v>64</v>
      </c>
      <c r="F70" s="15">
        <v>45</v>
      </c>
      <c r="G70" s="15">
        <v>48.5</v>
      </c>
      <c r="H70" s="15">
        <f t="shared" si="16"/>
        <v>93.5</v>
      </c>
      <c r="I70" s="15">
        <f t="shared" si="17"/>
        <v>23.375</v>
      </c>
      <c r="J70" s="16">
        <v>85.4</v>
      </c>
      <c r="K70" s="15">
        <f t="shared" si="18"/>
        <v>42.7</v>
      </c>
      <c r="L70" s="15">
        <f t="shared" si="19"/>
        <v>66.075</v>
      </c>
      <c r="M70" s="17">
        <f t="shared" si="14"/>
        <v>7</v>
      </c>
      <c r="N70" s="18">
        <f t="shared" si="15"/>
      </c>
      <c r="O70" s="11"/>
      <c r="P70" s="6">
        <v>35</v>
      </c>
    </row>
    <row r="71" spans="1:16" s="1" customFormat="1" ht="27" customHeight="1">
      <c r="A71" s="10">
        <v>68</v>
      </c>
      <c r="B71" s="11" t="s">
        <v>121</v>
      </c>
      <c r="C71" s="12" t="s">
        <v>134</v>
      </c>
      <c r="D71" s="13" t="s">
        <v>127</v>
      </c>
      <c r="E71" s="14" t="s">
        <v>54</v>
      </c>
      <c r="F71" s="15">
        <v>43.5</v>
      </c>
      <c r="G71" s="15">
        <v>56</v>
      </c>
      <c r="H71" s="15">
        <f t="shared" si="16"/>
        <v>99.5</v>
      </c>
      <c r="I71" s="15">
        <f t="shared" si="17"/>
        <v>24.875</v>
      </c>
      <c r="J71" s="16">
        <v>82.4</v>
      </c>
      <c r="K71" s="15">
        <f t="shared" si="18"/>
        <v>41.2</v>
      </c>
      <c r="L71" s="15">
        <f t="shared" si="19"/>
        <v>66.075</v>
      </c>
      <c r="M71" s="17">
        <f t="shared" si="14"/>
        <v>7</v>
      </c>
      <c r="N71" s="18">
        <f t="shared" si="15"/>
      </c>
      <c r="O71" s="11"/>
      <c r="P71" s="6">
        <v>36</v>
      </c>
    </row>
    <row r="72" spans="1:16" s="1" customFormat="1" ht="27" customHeight="1">
      <c r="A72" s="10">
        <v>69</v>
      </c>
      <c r="B72" s="11" t="s">
        <v>121</v>
      </c>
      <c r="C72" s="12" t="s">
        <v>135</v>
      </c>
      <c r="D72" s="13" t="s">
        <v>127</v>
      </c>
      <c r="E72" s="14" t="s">
        <v>70</v>
      </c>
      <c r="F72" s="15">
        <v>50</v>
      </c>
      <c r="G72" s="15">
        <v>43</v>
      </c>
      <c r="H72" s="15">
        <f t="shared" si="16"/>
        <v>93</v>
      </c>
      <c r="I72" s="15">
        <f t="shared" si="17"/>
        <v>23.25</v>
      </c>
      <c r="J72" s="16">
        <v>85</v>
      </c>
      <c r="K72" s="15">
        <f t="shared" si="18"/>
        <v>42.5</v>
      </c>
      <c r="L72" s="15">
        <f t="shared" si="19"/>
        <v>65.75</v>
      </c>
      <c r="M72" s="17">
        <f t="shared" si="14"/>
        <v>9</v>
      </c>
      <c r="N72" s="18">
        <f t="shared" si="15"/>
      </c>
      <c r="O72" s="11"/>
      <c r="P72" s="6">
        <v>34</v>
      </c>
    </row>
    <row r="73" spans="1:16" s="1" customFormat="1" ht="27" customHeight="1">
      <c r="A73" s="10">
        <v>70</v>
      </c>
      <c r="B73" s="11" t="s">
        <v>121</v>
      </c>
      <c r="C73" s="12" t="s">
        <v>136</v>
      </c>
      <c r="D73" s="13" t="s">
        <v>137</v>
      </c>
      <c r="E73" s="14" t="s">
        <v>49</v>
      </c>
      <c r="F73" s="15">
        <v>61</v>
      </c>
      <c r="G73" s="15">
        <v>79.5</v>
      </c>
      <c r="H73" s="15">
        <f t="shared" si="16"/>
        <v>140.5</v>
      </c>
      <c r="I73" s="15">
        <f t="shared" si="17"/>
        <v>35.125</v>
      </c>
      <c r="J73" s="16">
        <v>84.6</v>
      </c>
      <c r="K73" s="15">
        <f t="shared" si="18"/>
        <v>42.3</v>
      </c>
      <c r="L73" s="15">
        <f t="shared" si="19"/>
        <v>77.425</v>
      </c>
      <c r="M73" s="17">
        <f>RANK(L73,$L$73:$L$74)</f>
        <v>1</v>
      </c>
      <c r="N73" s="18" t="str">
        <f aca="true" t="shared" si="20" ref="N73:N79">IF(M73&gt;1,"","入闱体检")</f>
        <v>入闱体检</v>
      </c>
      <c r="O73" s="11"/>
      <c r="P73" s="6">
        <v>10</v>
      </c>
    </row>
    <row r="74" spans="1:16" s="1" customFormat="1" ht="27" customHeight="1">
      <c r="A74" s="10">
        <v>71</v>
      </c>
      <c r="B74" s="11" t="s">
        <v>121</v>
      </c>
      <c r="C74" s="12" t="s">
        <v>138</v>
      </c>
      <c r="D74" s="13" t="s">
        <v>137</v>
      </c>
      <c r="E74" s="14" t="s">
        <v>36</v>
      </c>
      <c r="F74" s="15">
        <v>49</v>
      </c>
      <c r="G74" s="15">
        <v>66</v>
      </c>
      <c r="H74" s="15">
        <f t="shared" si="16"/>
        <v>115</v>
      </c>
      <c r="I74" s="15">
        <f t="shared" si="17"/>
        <v>28.75</v>
      </c>
      <c r="J74" s="16">
        <v>82.3</v>
      </c>
      <c r="K74" s="15">
        <f t="shared" si="18"/>
        <v>41.15</v>
      </c>
      <c r="L74" s="15">
        <f t="shared" si="19"/>
        <v>69.9</v>
      </c>
      <c r="M74" s="17">
        <f>RANK(L74,$L$73:$L$74)</f>
        <v>2</v>
      </c>
      <c r="N74" s="18">
        <f t="shared" si="20"/>
      </c>
      <c r="O74" s="11"/>
      <c r="P74" s="6">
        <v>8</v>
      </c>
    </row>
    <row r="75" spans="1:16" s="1" customFormat="1" ht="27" customHeight="1">
      <c r="A75" s="10">
        <v>72</v>
      </c>
      <c r="B75" s="11" t="s">
        <v>121</v>
      </c>
      <c r="C75" s="12" t="s">
        <v>139</v>
      </c>
      <c r="D75" s="13" t="s">
        <v>140</v>
      </c>
      <c r="E75" s="14" t="s">
        <v>49</v>
      </c>
      <c r="F75" s="15">
        <v>53</v>
      </c>
      <c r="G75" s="15">
        <v>82</v>
      </c>
      <c r="H75" s="15">
        <f t="shared" si="16"/>
        <v>135</v>
      </c>
      <c r="I75" s="15">
        <f t="shared" si="17"/>
        <v>33.75</v>
      </c>
      <c r="J75" s="16">
        <v>86.4</v>
      </c>
      <c r="K75" s="15">
        <f t="shared" si="18"/>
        <v>43.2</v>
      </c>
      <c r="L75" s="15">
        <f t="shared" si="19"/>
        <v>76.95</v>
      </c>
      <c r="M75" s="17">
        <f>RANK(L75,$L$75:$L$75)</f>
        <v>1</v>
      </c>
      <c r="N75" s="18" t="str">
        <f t="shared" si="20"/>
        <v>入闱体检</v>
      </c>
      <c r="O75" s="11"/>
      <c r="P75" s="6">
        <v>9</v>
      </c>
    </row>
    <row r="76" spans="1:15" s="1" customFormat="1" ht="24.75" customHeight="1">
      <c r="A76" s="10">
        <v>73</v>
      </c>
      <c r="B76" s="11" t="s">
        <v>121</v>
      </c>
      <c r="C76" s="22" t="s">
        <v>141</v>
      </c>
      <c r="D76" s="13" t="s">
        <v>142</v>
      </c>
      <c r="E76" s="14" t="s">
        <v>49</v>
      </c>
      <c r="F76" s="15">
        <v>76</v>
      </c>
      <c r="G76" s="15">
        <v>72</v>
      </c>
      <c r="H76" s="15">
        <f t="shared" si="16"/>
        <v>148</v>
      </c>
      <c r="I76" s="15">
        <f t="shared" si="17"/>
        <v>37</v>
      </c>
      <c r="J76" s="16">
        <v>81.8</v>
      </c>
      <c r="K76" s="15">
        <f t="shared" si="18"/>
        <v>40.9</v>
      </c>
      <c r="L76" s="15">
        <f t="shared" si="19"/>
        <v>77.9</v>
      </c>
      <c r="M76" s="17">
        <f>RANK(L76,$L$76:$L$77)</f>
        <v>1</v>
      </c>
      <c r="N76" s="18" t="str">
        <f t="shared" si="20"/>
        <v>入闱体检</v>
      </c>
      <c r="O76" s="10"/>
    </row>
    <row r="77" spans="1:15" s="1" customFormat="1" ht="24.75" customHeight="1">
      <c r="A77" s="10">
        <v>74</v>
      </c>
      <c r="B77" s="11" t="s">
        <v>121</v>
      </c>
      <c r="C77" s="12" t="s">
        <v>143</v>
      </c>
      <c r="D77" s="13" t="s">
        <v>142</v>
      </c>
      <c r="E77" s="14" t="s">
        <v>36</v>
      </c>
      <c r="F77" s="15">
        <v>56.5</v>
      </c>
      <c r="G77" s="15">
        <v>67.5</v>
      </c>
      <c r="H77" s="15">
        <f t="shared" si="16"/>
        <v>124</v>
      </c>
      <c r="I77" s="15">
        <f t="shared" si="17"/>
        <v>31</v>
      </c>
      <c r="J77" s="16">
        <v>85.2</v>
      </c>
      <c r="K77" s="15">
        <f t="shared" si="18"/>
        <v>42.6</v>
      </c>
      <c r="L77" s="15">
        <f t="shared" si="19"/>
        <v>73.6</v>
      </c>
      <c r="M77" s="17">
        <f>RANK(L77,$L$76:$L$77)</f>
        <v>2</v>
      </c>
      <c r="N77" s="18">
        <f t="shared" si="20"/>
      </c>
      <c r="O77" s="10"/>
    </row>
    <row r="78" spans="1:15" s="1" customFormat="1" ht="24.75" customHeight="1">
      <c r="A78" s="10">
        <v>75</v>
      </c>
      <c r="B78" s="11" t="s">
        <v>121</v>
      </c>
      <c r="C78" s="12" t="s">
        <v>144</v>
      </c>
      <c r="D78" s="13" t="s">
        <v>146</v>
      </c>
      <c r="E78" s="14" t="s">
        <v>49</v>
      </c>
      <c r="F78" s="15">
        <v>63.5</v>
      </c>
      <c r="G78" s="15">
        <v>71.5</v>
      </c>
      <c r="H78" s="15">
        <f t="shared" si="16"/>
        <v>135</v>
      </c>
      <c r="I78" s="15">
        <f t="shared" si="17"/>
        <v>33.75</v>
      </c>
      <c r="J78" s="16">
        <v>85.2</v>
      </c>
      <c r="K78" s="15">
        <f t="shared" si="18"/>
        <v>42.6</v>
      </c>
      <c r="L78" s="15">
        <f t="shared" si="19"/>
        <v>76.35</v>
      </c>
      <c r="M78" s="17">
        <f>RANK(L78,$L$78:$L$79)</f>
        <v>1</v>
      </c>
      <c r="N78" s="18" t="str">
        <f t="shared" si="20"/>
        <v>入闱体检</v>
      </c>
      <c r="O78" s="10"/>
    </row>
    <row r="79" spans="1:15" s="1" customFormat="1" ht="24.75" customHeight="1">
      <c r="A79" s="10">
        <v>76</v>
      </c>
      <c r="B79" s="11" t="s">
        <v>120</v>
      </c>
      <c r="C79" s="12" t="s">
        <v>147</v>
      </c>
      <c r="D79" s="13" t="s">
        <v>145</v>
      </c>
      <c r="E79" s="14" t="s">
        <v>35</v>
      </c>
      <c r="F79" s="15">
        <v>57</v>
      </c>
      <c r="G79" s="15">
        <v>72</v>
      </c>
      <c r="H79" s="15">
        <f t="shared" si="16"/>
        <v>129</v>
      </c>
      <c r="I79" s="15">
        <f t="shared" si="17"/>
        <v>32.25</v>
      </c>
      <c r="J79" s="16">
        <v>85.3</v>
      </c>
      <c r="K79" s="15">
        <f t="shared" si="18"/>
        <v>42.65</v>
      </c>
      <c r="L79" s="15">
        <f t="shared" si="19"/>
        <v>74.9</v>
      </c>
      <c r="M79" s="17">
        <f>RANK(L79,$L$78:$L$79)</f>
        <v>2</v>
      </c>
      <c r="N79" s="18">
        <f t="shared" si="20"/>
      </c>
      <c r="O79" s="10"/>
    </row>
    <row r="80" spans="1:15" s="1" customFormat="1" ht="24.75" customHeight="1">
      <c r="A80" s="10">
        <v>77</v>
      </c>
      <c r="B80" s="11" t="s">
        <v>148</v>
      </c>
      <c r="C80" s="12" t="s">
        <v>149</v>
      </c>
      <c r="D80" s="13" t="s">
        <v>150</v>
      </c>
      <c r="E80" s="14" t="s">
        <v>35</v>
      </c>
      <c r="F80" s="15">
        <v>71</v>
      </c>
      <c r="G80" s="15">
        <v>67</v>
      </c>
      <c r="H80" s="15">
        <f t="shared" si="16"/>
        <v>138</v>
      </c>
      <c r="I80" s="15">
        <f t="shared" si="17"/>
        <v>34.5</v>
      </c>
      <c r="J80" s="16">
        <v>89.8</v>
      </c>
      <c r="K80" s="15">
        <f t="shared" si="18"/>
        <v>44.9</v>
      </c>
      <c r="L80" s="15">
        <f t="shared" si="19"/>
        <v>79.4</v>
      </c>
      <c r="M80" s="17">
        <f aca="true" t="shared" si="21" ref="M80:M85">RANK(L80,$L$80:$L$85)</f>
        <v>1</v>
      </c>
      <c r="N80" s="18" t="str">
        <f aca="true" t="shared" si="22" ref="N80:N85">IF(M80&gt;2,"","入闱体检")</f>
        <v>入闱体检</v>
      </c>
      <c r="O80" s="10"/>
    </row>
    <row r="81" spans="1:15" s="1" customFormat="1" ht="24.75" customHeight="1">
      <c r="A81" s="10">
        <v>78</v>
      </c>
      <c r="B81" s="11" t="s">
        <v>148</v>
      </c>
      <c r="C81" s="12" t="s">
        <v>151</v>
      </c>
      <c r="D81" s="13" t="s">
        <v>150</v>
      </c>
      <c r="E81" s="14" t="s">
        <v>74</v>
      </c>
      <c r="F81" s="15">
        <v>69</v>
      </c>
      <c r="G81" s="15">
        <v>63</v>
      </c>
      <c r="H81" s="15">
        <f t="shared" si="16"/>
        <v>132</v>
      </c>
      <c r="I81" s="15">
        <f t="shared" si="17"/>
        <v>33</v>
      </c>
      <c r="J81" s="16">
        <v>84.2</v>
      </c>
      <c r="K81" s="15">
        <f t="shared" si="18"/>
        <v>42.1</v>
      </c>
      <c r="L81" s="15">
        <f t="shared" si="19"/>
        <v>75.1</v>
      </c>
      <c r="M81" s="17">
        <f t="shared" si="21"/>
        <v>2</v>
      </c>
      <c r="N81" s="18" t="str">
        <f t="shared" si="22"/>
        <v>入闱体检</v>
      </c>
      <c r="O81" s="10"/>
    </row>
    <row r="82" spans="1:15" s="1" customFormat="1" ht="24.75" customHeight="1">
      <c r="A82" s="10">
        <v>79</v>
      </c>
      <c r="B82" s="11" t="s">
        <v>148</v>
      </c>
      <c r="C82" s="12" t="s">
        <v>152</v>
      </c>
      <c r="D82" s="13" t="s">
        <v>150</v>
      </c>
      <c r="E82" s="14" t="s">
        <v>53</v>
      </c>
      <c r="F82" s="15">
        <v>65.5</v>
      </c>
      <c r="G82" s="15">
        <v>62</v>
      </c>
      <c r="H82" s="15">
        <f t="shared" si="16"/>
        <v>127.5</v>
      </c>
      <c r="I82" s="15">
        <f t="shared" si="17"/>
        <v>31.875</v>
      </c>
      <c r="J82" s="16">
        <v>86.4</v>
      </c>
      <c r="K82" s="15">
        <f t="shared" si="18"/>
        <v>43.2</v>
      </c>
      <c r="L82" s="15">
        <f t="shared" si="19"/>
        <v>75.075</v>
      </c>
      <c r="M82" s="17">
        <f t="shared" si="21"/>
        <v>3</v>
      </c>
      <c r="N82" s="18">
        <f t="shared" si="22"/>
      </c>
      <c r="O82" s="10"/>
    </row>
    <row r="83" spans="1:15" s="1" customFormat="1" ht="24.75" customHeight="1">
      <c r="A83" s="10">
        <v>80</v>
      </c>
      <c r="B83" s="11" t="s">
        <v>148</v>
      </c>
      <c r="C83" s="12" t="s">
        <v>153</v>
      </c>
      <c r="D83" s="13" t="s">
        <v>150</v>
      </c>
      <c r="E83" s="14" t="s">
        <v>48</v>
      </c>
      <c r="F83" s="15">
        <v>58.5</v>
      </c>
      <c r="G83" s="15">
        <v>59.5</v>
      </c>
      <c r="H83" s="15">
        <f t="shared" si="16"/>
        <v>118</v>
      </c>
      <c r="I83" s="15">
        <f t="shared" si="17"/>
        <v>29.5</v>
      </c>
      <c r="J83" s="16">
        <v>85.8</v>
      </c>
      <c r="K83" s="15">
        <f t="shared" si="18"/>
        <v>42.9</v>
      </c>
      <c r="L83" s="15">
        <f t="shared" si="19"/>
        <v>72.4</v>
      </c>
      <c r="M83" s="17">
        <f t="shared" si="21"/>
        <v>4</v>
      </c>
      <c r="N83" s="18">
        <f t="shared" si="22"/>
      </c>
      <c r="O83" s="10"/>
    </row>
    <row r="84" spans="1:15" s="1" customFormat="1" ht="24.75" customHeight="1">
      <c r="A84" s="10">
        <v>81</v>
      </c>
      <c r="B84" s="11" t="s">
        <v>148</v>
      </c>
      <c r="C84" s="12" t="s">
        <v>154</v>
      </c>
      <c r="D84" s="13" t="s">
        <v>150</v>
      </c>
      <c r="E84" s="14" t="s">
        <v>69</v>
      </c>
      <c r="F84" s="15">
        <v>67</v>
      </c>
      <c r="G84" s="15">
        <v>55.5</v>
      </c>
      <c r="H84" s="15">
        <f t="shared" si="16"/>
        <v>122.5</v>
      </c>
      <c r="I84" s="15">
        <f t="shared" si="17"/>
        <v>30.625</v>
      </c>
      <c r="J84" s="16">
        <v>78</v>
      </c>
      <c r="K84" s="15">
        <f t="shared" si="18"/>
        <v>39</v>
      </c>
      <c r="L84" s="15">
        <f t="shared" si="19"/>
        <v>69.625</v>
      </c>
      <c r="M84" s="17">
        <f t="shared" si="21"/>
        <v>5</v>
      </c>
      <c r="N84" s="18">
        <f t="shared" si="22"/>
      </c>
      <c r="O84" s="10"/>
    </row>
    <row r="85" spans="1:15" s="1" customFormat="1" ht="24.75" customHeight="1">
      <c r="A85" s="10">
        <v>82</v>
      </c>
      <c r="B85" s="11" t="s">
        <v>148</v>
      </c>
      <c r="C85" s="12" t="s">
        <v>155</v>
      </c>
      <c r="D85" s="13" t="s">
        <v>150</v>
      </c>
      <c r="E85" s="14" t="s">
        <v>63</v>
      </c>
      <c r="F85" s="15">
        <v>46.5</v>
      </c>
      <c r="G85" s="15">
        <v>62</v>
      </c>
      <c r="H85" s="15">
        <f t="shared" si="16"/>
        <v>108.5</v>
      </c>
      <c r="I85" s="15">
        <f t="shared" si="17"/>
        <v>27.125</v>
      </c>
      <c r="J85" s="16">
        <v>77.6</v>
      </c>
      <c r="K85" s="15">
        <f t="shared" si="18"/>
        <v>38.8</v>
      </c>
      <c r="L85" s="15">
        <f t="shared" si="19"/>
        <v>65.925</v>
      </c>
      <c r="M85" s="17">
        <f t="shared" si="21"/>
        <v>6</v>
      </c>
      <c r="N85" s="18">
        <f t="shared" si="22"/>
      </c>
      <c r="O85" s="10"/>
    </row>
    <row r="86" spans="1:15" s="1" customFormat="1" ht="24.75" customHeight="1">
      <c r="A86" s="10">
        <v>83</v>
      </c>
      <c r="B86" s="11" t="s">
        <v>148</v>
      </c>
      <c r="C86" s="12" t="s">
        <v>156</v>
      </c>
      <c r="D86" s="13" t="s">
        <v>157</v>
      </c>
      <c r="E86" s="14" t="s">
        <v>63</v>
      </c>
      <c r="F86" s="15">
        <v>89</v>
      </c>
      <c r="G86" s="15">
        <v>69.5</v>
      </c>
      <c r="H86" s="15">
        <f t="shared" si="16"/>
        <v>158.5</v>
      </c>
      <c r="I86" s="15">
        <f t="shared" si="17"/>
        <v>39.625</v>
      </c>
      <c r="J86" s="16">
        <v>89.8</v>
      </c>
      <c r="K86" s="15">
        <f t="shared" si="18"/>
        <v>44.9</v>
      </c>
      <c r="L86" s="15">
        <f t="shared" si="19"/>
        <v>84.525</v>
      </c>
      <c r="M86" s="17">
        <f aca="true" t="shared" si="23" ref="M86:M97">RANK(L86,$L$86:$L$97)</f>
        <v>1</v>
      </c>
      <c r="N86" s="18" t="str">
        <f aca="true" t="shared" si="24" ref="N86:N97">IF(M86&gt;4,"","入闱体检")</f>
        <v>入闱体检</v>
      </c>
      <c r="O86" s="10"/>
    </row>
    <row r="87" spans="1:15" s="1" customFormat="1" ht="24.75" customHeight="1">
      <c r="A87" s="10">
        <v>84</v>
      </c>
      <c r="B87" s="11" t="s">
        <v>148</v>
      </c>
      <c r="C87" s="12" t="s">
        <v>158</v>
      </c>
      <c r="D87" s="13" t="s">
        <v>157</v>
      </c>
      <c r="E87" s="14" t="s">
        <v>21</v>
      </c>
      <c r="F87" s="15">
        <v>84.5</v>
      </c>
      <c r="G87" s="15">
        <v>74.5</v>
      </c>
      <c r="H87" s="15">
        <f t="shared" si="16"/>
        <v>159</v>
      </c>
      <c r="I87" s="15">
        <f t="shared" si="17"/>
        <v>39.75</v>
      </c>
      <c r="J87" s="16">
        <v>84.8</v>
      </c>
      <c r="K87" s="15">
        <f t="shared" si="18"/>
        <v>42.4</v>
      </c>
      <c r="L87" s="15">
        <f t="shared" si="19"/>
        <v>82.15</v>
      </c>
      <c r="M87" s="17">
        <f t="shared" si="23"/>
        <v>2</v>
      </c>
      <c r="N87" s="18" t="str">
        <f t="shared" si="24"/>
        <v>入闱体检</v>
      </c>
      <c r="O87" s="10"/>
    </row>
    <row r="88" spans="1:15" s="1" customFormat="1" ht="24.75" customHeight="1">
      <c r="A88" s="10">
        <v>85</v>
      </c>
      <c r="B88" s="11" t="s">
        <v>148</v>
      </c>
      <c r="C88" s="12" t="s">
        <v>159</v>
      </c>
      <c r="D88" s="13" t="s">
        <v>157</v>
      </c>
      <c r="E88" s="14" t="s">
        <v>38</v>
      </c>
      <c r="F88" s="15">
        <v>73</v>
      </c>
      <c r="G88" s="15">
        <v>72.5</v>
      </c>
      <c r="H88" s="15">
        <f t="shared" si="16"/>
        <v>145.5</v>
      </c>
      <c r="I88" s="15">
        <f t="shared" si="17"/>
        <v>36.375</v>
      </c>
      <c r="J88" s="16">
        <v>86</v>
      </c>
      <c r="K88" s="15">
        <f t="shared" si="18"/>
        <v>43</v>
      </c>
      <c r="L88" s="15">
        <f t="shared" si="19"/>
        <v>79.375</v>
      </c>
      <c r="M88" s="17">
        <f t="shared" si="23"/>
        <v>3</v>
      </c>
      <c r="N88" s="18" t="str">
        <f t="shared" si="24"/>
        <v>入闱体检</v>
      </c>
      <c r="O88" s="10"/>
    </row>
    <row r="89" spans="1:15" s="1" customFormat="1" ht="24.75" customHeight="1">
      <c r="A89" s="10">
        <v>86</v>
      </c>
      <c r="B89" s="11" t="s">
        <v>148</v>
      </c>
      <c r="C89" s="12" t="s">
        <v>160</v>
      </c>
      <c r="D89" s="13" t="s">
        <v>157</v>
      </c>
      <c r="E89" s="14" t="s">
        <v>48</v>
      </c>
      <c r="F89" s="15">
        <v>75</v>
      </c>
      <c r="G89" s="15">
        <v>67</v>
      </c>
      <c r="H89" s="15">
        <f t="shared" si="16"/>
        <v>142</v>
      </c>
      <c r="I89" s="15">
        <f t="shared" si="17"/>
        <v>35.5</v>
      </c>
      <c r="J89" s="16">
        <v>87.2</v>
      </c>
      <c r="K89" s="15">
        <f t="shared" si="18"/>
        <v>43.6</v>
      </c>
      <c r="L89" s="15">
        <f t="shared" si="19"/>
        <v>79.1</v>
      </c>
      <c r="M89" s="17">
        <f t="shared" si="23"/>
        <v>4</v>
      </c>
      <c r="N89" s="18" t="str">
        <f t="shared" si="24"/>
        <v>入闱体检</v>
      </c>
      <c r="O89" s="10"/>
    </row>
    <row r="90" spans="1:15" s="1" customFormat="1" ht="24.75" customHeight="1">
      <c r="A90" s="10">
        <v>87</v>
      </c>
      <c r="B90" s="11" t="s">
        <v>148</v>
      </c>
      <c r="C90" s="12" t="s">
        <v>161</v>
      </c>
      <c r="D90" s="13" t="s">
        <v>157</v>
      </c>
      <c r="E90" s="14" t="s">
        <v>53</v>
      </c>
      <c r="F90" s="15">
        <v>77.5</v>
      </c>
      <c r="G90" s="15">
        <v>69.5</v>
      </c>
      <c r="H90" s="15">
        <f t="shared" si="16"/>
        <v>147</v>
      </c>
      <c r="I90" s="15">
        <f t="shared" si="17"/>
        <v>36.75</v>
      </c>
      <c r="J90" s="16">
        <v>84.4</v>
      </c>
      <c r="K90" s="15">
        <f t="shared" si="18"/>
        <v>42.2</v>
      </c>
      <c r="L90" s="15">
        <f t="shared" si="19"/>
        <v>78.95</v>
      </c>
      <c r="M90" s="17">
        <f t="shared" si="23"/>
        <v>5</v>
      </c>
      <c r="N90" s="18">
        <f t="shared" si="24"/>
      </c>
      <c r="O90" s="10"/>
    </row>
    <row r="91" spans="1:15" s="1" customFormat="1" ht="24.75" customHeight="1">
      <c r="A91" s="10">
        <v>88</v>
      </c>
      <c r="B91" s="11" t="s">
        <v>148</v>
      </c>
      <c r="C91" s="12" t="s">
        <v>162</v>
      </c>
      <c r="D91" s="13" t="s">
        <v>157</v>
      </c>
      <c r="E91" s="14" t="s">
        <v>35</v>
      </c>
      <c r="F91" s="15">
        <v>77</v>
      </c>
      <c r="G91" s="15">
        <v>62.5</v>
      </c>
      <c r="H91" s="15">
        <f t="shared" si="16"/>
        <v>139.5</v>
      </c>
      <c r="I91" s="15">
        <f t="shared" si="17"/>
        <v>34.875</v>
      </c>
      <c r="J91" s="16">
        <v>86.6</v>
      </c>
      <c r="K91" s="15">
        <f t="shared" si="18"/>
        <v>43.3</v>
      </c>
      <c r="L91" s="15">
        <f t="shared" si="19"/>
        <v>78.175</v>
      </c>
      <c r="M91" s="17">
        <f t="shared" si="23"/>
        <v>6</v>
      </c>
      <c r="N91" s="18">
        <f t="shared" si="24"/>
      </c>
      <c r="O91" s="10"/>
    </row>
    <row r="92" spans="1:15" s="1" customFormat="1" ht="24.75" customHeight="1">
      <c r="A92" s="10">
        <v>89</v>
      </c>
      <c r="B92" s="11" t="s">
        <v>148</v>
      </c>
      <c r="C92" s="12" t="s">
        <v>163</v>
      </c>
      <c r="D92" s="13" t="s">
        <v>157</v>
      </c>
      <c r="E92" s="14" t="s">
        <v>74</v>
      </c>
      <c r="F92" s="15">
        <v>61.5</v>
      </c>
      <c r="G92" s="15">
        <v>78.5</v>
      </c>
      <c r="H92" s="15">
        <f t="shared" si="16"/>
        <v>140</v>
      </c>
      <c r="I92" s="15">
        <f t="shared" si="17"/>
        <v>35</v>
      </c>
      <c r="J92" s="16">
        <v>86</v>
      </c>
      <c r="K92" s="15">
        <f t="shared" si="18"/>
        <v>43</v>
      </c>
      <c r="L92" s="15">
        <f t="shared" si="19"/>
        <v>78</v>
      </c>
      <c r="M92" s="17">
        <f t="shared" si="23"/>
        <v>7</v>
      </c>
      <c r="N92" s="18">
        <f t="shared" si="24"/>
      </c>
      <c r="O92" s="10"/>
    </row>
    <row r="93" spans="1:15" s="1" customFormat="1" ht="24.75" customHeight="1">
      <c r="A93" s="10">
        <v>90</v>
      </c>
      <c r="B93" s="11" t="s">
        <v>148</v>
      </c>
      <c r="C93" s="12" t="s">
        <v>164</v>
      </c>
      <c r="D93" s="13" t="s">
        <v>157</v>
      </c>
      <c r="E93" s="14" t="s">
        <v>69</v>
      </c>
      <c r="F93" s="15">
        <v>74</v>
      </c>
      <c r="G93" s="15">
        <v>70.5</v>
      </c>
      <c r="H93" s="15">
        <f t="shared" si="16"/>
        <v>144.5</v>
      </c>
      <c r="I93" s="15">
        <f t="shared" si="17"/>
        <v>36.125</v>
      </c>
      <c r="J93" s="16">
        <v>82.6</v>
      </c>
      <c r="K93" s="15">
        <f t="shared" si="18"/>
        <v>41.3</v>
      </c>
      <c r="L93" s="15">
        <f t="shared" si="19"/>
        <v>77.425</v>
      </c>
      <c r="M93" s="17">
        <f t="shared" si="23"/>
        <v>8</v>
      </c>
      <c r="N93" s="18">
        <f t="shared" si="24"/>
      </c>
      <c r="O93" s="10"/>
    </row>
    <row r="94" spans="1:15" s="1" customFormat="1" ht="24.75" customHeight="1">
      <c r="A94" s="10">
        <v>91</v>
      </c>
      <c r="B94" s="11" t="s">
        <v>148</v>
      </c>
      <c r="C94" s="12" t="s">
        <v>165</v>
      </c>
      <c r="D94" s="13" t="s">
        <v>157</v>
      </c>
      <c r="E94" s="14" t="s">
        <v>60</v>
      </c>
      <c r="F94" s="15">
        <v>67.5</v>
      </c>
      <c r="G94" s="15">
        <v>71</v>
      </c>
      <c r="H94" s="15">
        <f t="shared" si="16"/>
        <v>138.5</v>
      </c>
      <c r="I94" s="15">
        <f t="shared" si="17"/>
        <v>34.625</v>
      </c>
      <c r="J94" s="16">
        <v>85.4</v>
      </c>
      <c r="K94" s="15">
        <f t="shared" si="18"/>
        <v>42.7</v>
      </c>
      <c r="L94" s="15">
        <f t="shared" si="19"/>
        <v>77.325</v>
      </c>
      <c r="M94" s="17">
        <f t="shared" si="23"/>
        <v>9</v>
      </c>
      <c r="N94" s="18">
        <f t="shared" si="24"/>
      </c>
      <c r="O94" s="10"/>
    </row>
    <row r="95" spans="1:15" s="1" customFormat="1" ht="24.75" customHeight="1">
      <c r="A95" s="10">
        <v>92</v>
      </c>
      <c r="B95" s="11" t="s">
        <v>148</v>
      </c>
      <c r="C95" s="12" t="s">
        <v>166</v>
      </c>
      <c r="D95" s="13" t="s">
        <v>157</v>
      </c>
      <c r="E95" s="14" t="s">
        <v>66</v>
      </c>
      <c r="F95" s="15">
        <v>72</v>
      </c>
      <c r="G95" s="15">
        <v>66.5</v>
      </c>
      <c r="H95" s="15">
        <f t="shared" si="16"/>
        <v>138.5</v>
      </c>
      <c r="I95" s="15">
        <f t="shared" si="17"/>
        <v>34.625</v>
      </c>
      <c r="J95" s="16">
        <v>84</v>
      </c>
      <c r="K95" s="15">
        <f t="shared" si="18"/>
        <v>42</v>
      </c>
      <c r="L95" s="15">
        <f t="shared" si="19"/>
        <v>76.625</v>
      </c>
      <c r="M95" s="17">
        <f t="shared" si="23"/>
        <v>10</v>
      </c>
      <c r="N95" s="18">
        <f t="shared" si="24"/>
      </c>
      <c r="O95" s="10"/>
    </row>
    <row r="96" spans="1:15" s="1" customFormat="1" ht="24.75" customHeight="1">
      <c r="A96" s="10">
        <v>93</v>
      </c>
      <c r="B96" s="11" t="s">
        <v>148</v>
      </c>
      <c r="C96" s="12" t="s">
        <v>167</v>
      </c>
      <c r="D96" s="13" t="s">
        <v>157</v>
      </c>
      <c r="E96" s="14" t="s">
        <v>26</v>
      </c>
      <c r="F96" s="15">
        <v>68.5</v>
      </c>
      <c r="G96" s="15">
        <v>67</v>
      </c>
      <c r="H96" s="15">
        <f t="shared" si="16"/>
        <v>135.5</v>
      </c>
      <c r="I96" s="15">
        <f t="shared" si="17"/>
        <v>33.875</v>
      </c>
      <c r="J96" s="16">
        <v>85.3</v>
      </c>
      <c r="K96" s="15">
        <f t="shared" si="18"/>
        <v>42.65</v>
      </c>
      <c r="L96" s="15">
        <f t="shared" si="19"/>
        <v>76.525</v>
      </c>
      <c r="M96" s="17">
        <f t="shared" si="23"/>
        <v>11</v>
      </c>
      <c r="N96" s="18">
        <f t="shared" si="24"/>
      </c>
      <c r="O96" s="10"/>
    </row>
    <row r="97" spans="1:15" s="1" customFormat="1" ht="24.75" customHeight="1">
      <c r="A97" s="10">
        <v>94</v>
      </c>
      <c r="B97" s="11" t="s">
        <v>148</v>
      </c>
      <c r="C97" s="12" t="s">
        <v>168</v>
      </c>
      <c r="D97" s="13" t="s">
        <v>157</v>
      </c>
      <c r="E97" s="14" t="s">
        <v>45</v>
      </c>
      <c r="F97" s="15">
        <v>62.5</v>
      </c>
      <c r="G97" s="15">
        <v>71</v>
      </c>
      <c r="H97" s="15">
        <f t="shared" si="16"/>
        <v>133.5</v>
      </c>
      <c r="I97" s="15">
        <f t="shared" si="17"/>
        <v>33.375</v>
      </c>
      <c r="J97" s="16">
        <v>79.6</v>
      </c>
      <c r="K97" s="15">
        <f t="shared" si="18"/>
        <v>39.8</v>
      </c>
      <c r="L97" s="15">
        <f t="shared" si="19"/>
        <v>73.175</v>
      </c>
      <c r="M97" s="17">
        <f t="shared" si="23"/>
        <v>12</v>
      </c>
      <c r="N97" s="18">
        <f t="shared" si="24"/>
      </c>
      <c r="O97" s="10"/>
    </row>
    <row r="98" spans="1:15" s="1" customFormat="1" ht="24.75" customHeight="1">
      <c r="A98" s="10">
        <v>95</v>
      </c>
      <c r="B98" s="11" t="s">
        <v>148</v>
      </c>
      <c r="C98" s="12" t="s">
        <v>169</v>
      </c>
      <c r="D98" s="13" t="s">
        <v>170</v>
      </c>
      <c r="E98" s="14" t="s">
        <v>63</v>
      </c>
      <c r="F98" s="15">
        <v>72.5</v>
      </c>
      <c r="G98" s="15">
        <v>60.5</v>
      </c>
      <c r="H98" s="15">
        <f t="shared" si="16"/>
        <v>133</v>
      </c>
      <c r="I98" s="15">
        <f t="shared" si="17"/>
        <v>33.25</v>
      </c>
      <c r="J98" s="16">
        <v>84</v>
      </c>
      <c r="K98" s="15">
        <f t="shared" si="18"/>
        <v>42</v>
      </c>
      <c r="L98" s="15">
        <f t="shared" si="19"/>
        <v>75.25</v>
      </c>
      <c r="M98" s="17">
        <f aca="true" t="shared" si="25" ref="M98:M103">RANK(L98,$L$98:$L$103)</f>
        <v>1</v>
      </c>
      <c r="N98" s="18" t="str">
        <f aca="true" t="shared" si="26" ref="N98:N103">IF(M98&gt;2,"","入闱体检")</f>
        <v>入闱体检</v>
      </c>
      <c r="O98" s="10"/>
    </row>
    <row r="99" spans="1:15" s="1" customFormat="1" ht="24.75" customHeight="1">
      <c r="A99" s="10">
        <v>96</v>
      </c>
      <c r="B99" s="11" t="s">
        <v>148</v>
      </c>
      <c r="C99" s="12" t="s">
        <v>171</v>
      </c>
      <c r="D99" s="13" t="s">
        <v>170</v>
      </c>
      <c r="E99" s="14" t="s">
        <v>53</v>
      </c>
      <c r="F99" s="15">
        <v>63.5</v>
      </c>
      <c r="G99" s="15">
        <v>63.5</v>
      </c>
      <c r="H99" s="15">
        <f t="shared" si="16"/>
        <v>127</v>
      </c>
      <c r="I99" s="15">
        <f t="shared" si="17"/>
        <v>31.75</v>
      </c>
      <c r="J99" s="16">
        <v>84.8</v>
      </c>
      <c r="K99" s="15">
        <f t="shared" si="18"/>
        <v>42.4</v>
      </c>
      <c r="L99" s="15">
        <f t="shared" si="19"/>
        <v>74.15</v>
      </c>
      <c r="M99" s="17">
        <f t="shared" si="25"/>
        <v>2</v>
      </c>
      <c r="N99" s="18" t="str">
        <f t="shared" si="26"/>
        <v>入闱体检</v>
      </c>
      <c r="O99" s="10"/>
    </row>
    <row r="100" spans="1:15" s="1" customFormat="1" ht="24.75" customHeight="1">
      <c r="A100" s="10">
        <v>97</v>
      </c>
      <c r="B100" s="11" t="s">
        <v>148</v>
      </c>
      <c r="C100" s="12" t="s">
        <v>172</v>
      </c>
      <c r="D100" s="13" t="s">
        <v>170</v>
      </c>
      <c r="E100" s="14" t="s">
        <v>74</v>
      </c>
      <c r="F100" s="15">
        <v>55</v>
      </c>
      <c r="G100" s="15">
        <v>66</v>
      </c>
      <c r="H100" s="15">
        <f aca="true" t="shared" si="27" ref="H100:H122">SUM(F100:G100)</f>
        <v>121</v>
      </c>
      <c r="I100" s="15">
        <f aca="true" t="shared" si="28" ref="I100:I119">H100*0.25</f>
        <v>30.25</v>
      </c>
      <c r="J100" s="16">
        <v>86</v>
      </c>
      <c r="K100" s="15">
        <f aca="true" t="shared" si="29" ref="K100:K119">J100*0.5</f>
        <v>43</v>
      </c>
      <c r="L100" s="15">
        <f aca="true" t="shared" si="30" ref="L100:L122">I100+K100</f>
        <v>73.25</v>
      </c>
      <c r="M100" s="17">
        <f t="shared" si="25"/>
        <v>3</v>
      </c>
      <c r="N100" s="18">
        <f t="shared" si="26"/>
      </c>
      <c r="O100" s="10"/>
    </row>
    <row r="101" spans="1:15" s="1" customFormat="1" ht="24.75" customHeight="1">
      <c r="A101" s="10">
        <v>98</v>
      </c>
      <c r="B101" s="11" t="s">
        <v>148</v>
      </c>
      <c r="C101" s="12" t="s">
        <v>173</v>
      </c>
      <c r="D101" s="13" t="s">
        <v>170</v>
      </c>
      <c r="E101" s="14" t="s">
        <v>35</v>
      </c>
      <c r="F101" s="15">
        <v>60</v>
      </c>
      <c r="G101" s="15">
        <v>65</v>
      </c>
      <c r="H101" s="15">
        <f t="shared" si="27"/>
        <v>125</v>
      </c>
      <c r="I101" s="15">
        <f t="shared" si="28"/>
        <v>31.25</v>
      </c>
      <c r="J101" s="16">
        <v>83.8</v>
      </c>
      <c r="K101" s="15">
        <f t="shared" si="29"/>
        <v>41.9</v>
      </c>
      <c r="L101" s="15">
        <f t="shared" si="30"/>
        <v>73.15</v>
      </c>
      <c r="M101" s="17">
        <f t="shared" si="25"/>
        <v>4</v>
      </c>
      <c r="N101" s="18">
        <f t="shared" si="26"/>
      </c>
      <c r="O101" s="10"/>
    </row>
    <row r="102" spans="1:15" s="1" customFormat="1" ht="24.75" customHeight="1">
      <c r="A102" s="10">
        <v>99</v>
      </c>
      <c r="B102" s="11" t="s">
        <v>148</v>
      </c>
      <c r="C102" s="12" t="s">
        <v>174</v>
      </c>
      <c r="D102" s="13" t="s">
        <v>170</v>
      </c>
      <c r="E102" s="14" t="s">
        <v>48</v>
      </c>
      <c r="F102" s="15">
        <v>67</v>
      </c>
      <c r="G102" s="15">
        <v>65.5</v>
      </c>
      <c r="H102" s="15">
        <f t="shared" si="27"/>
        <v>132.5</v>
      </c>
      <c r="I102" s="15">
        <f t="shared" si="28"/>
        <v>33.125</v>
      </c>
      <c r="J102" s="16">
        <v>78.6</v>
      </c>
      <c r="K102" s="15">
        <f t="shared" si="29"/>
        <v>39.3</v>
      </c>
      <c r="L102" s="15">
        <f t="shared" si="30"/>
        <v>72.425</v>
      </c>
      <c r="M102" s="17">
        <f t="shared" si="25"/>
        <v>5</v>
      </c>
      <c r="N102" s="18">
        <f t="shared" si="26"/>
      </c>
      <c r="O102" s="10"/>
    </row>
    <row r="103" spans="1:15" s="1" customFormat="1" ht="24.75" customHeight="1">
      <c r="A103" s="10">
        <v>100</v>
      </c>
      <c r="B103" s="11" t="s">
        <v>148</v>
      </c>
      <c r="C103" s="12" t="s">
        <v>175</v>
      </c>
      <c r="D103" s="13" t="s">
        <v>170</v>
      </c>
      <c r="E103" s="14" t="s">
        <v>69</v>
      </c>
      <c r="F103" s="15">
        <v>52</v>
      </c>
      <c r="G103" s="15">
        <v>69.5</v>
      </c>
      <c r="H103" s="15">
        <f t="shared" si="27"/>
        <v>121.5</v>
      </c>
      <c r="I103" s="15">
        <f t="shared" si="28"/>
        <v>30.375</v>
      </c>
      <c r="J103" s="16">
        <v>75.8</v>
      </c>
      <c r="K103" s="15">
        <f t="shared" si="29"/>
        <v>37.9</v>
      </c>
      <c r="L103" s="15">
        <f t="shared" si="30"/>
        <v>68.275</v>
      </c>
      <c r="M103" s="17">
        <f t="shared" si="25"/>
        <v>6</v>
      </c>
      <c r="N103" s="18">
        <f t="shared" si="26"/>
      </c>
      <c r="O103" s="10"/>
    </row>
    <row r="104" spans="1:15" s="1" customFormat="1" ht="24.75" customHeight="1">
      <c r="A104" s="10">
        <v>101</v>
      </c>
      <c r="B104" s="11" t="s">
        <v>148</v>
      </c>
      <c r="C104" s="12" t="s">
        <v>176</v>
      </c>
      <c r="D104" s="13" t="s">
        <v>177</v>
      </c>
      <c r="E104" s="14" t="s">
        <v>48</v>
      </c>
      <c r="F104" s="15">
        <v>62</v>
      </c>
      <c r="G104" s="15">
        <v>68</v>
      </c>
      <c r="H104" s="15">
        <f t="shared" si="27"/>
        <v>130</v>
      </c>
      <c r="I104" s="15">
        <f t="shared" si="28"/>
        <v>32.5</v>
      </c>
      <c r="J104" s="16">
        <v>85.4</v>
      </c>
      <c r="K104" s="15">
        <f t="shared" si="29"/>
        <v>42.7</v>
      </c>
      <c r="L104" s="15">
        <f t="shared" si="30"/>
        <v>75.2</v>
      </c>
      <c r="M104" s="17">
        <f>RANK(L104,$L$104:$L$105)</f>
        <v>1</v>
      </c>
      <c r="N104" s="18" t="str">
        <f aca="true" t="shared" si="31" ref="N104:N115">IF(M104&gt;1,"","入闱体检")</f>
        <v>入闱体检</v>
      </c>
      <c r="O104" s="10"/>
    </row>
    <row r="105" spans="1:15" s="1" customFormat="1" ht="24.75" customHeight="1">
      <c r="A105" s="10">
        <v>102</v>
      </c>
      <c r="B105" s="11" t="s">
        <v>148</v>
      </c>
      <c r="C105" s="12" t="s">
        <v>178</v>
      </c>
      <c r="D105" s="13" t="s">
        <v>177</v>
      </c>
      <c r="E105" s="14" t="s">
        <v>35</v>
      </c>
      <c r="F105" s="15">
        <v>58.5</v>
      </c>
      <c r="G105" s="15">
        <v>61.5</v>
      </c>
      <c r="H105" s="15">
        <f t="shared" si="27"/>
        <v>120</v>
      </c>
      <c r="I105" s="15">
        <f t="shared" si="28"/>
        <v>30</v>
      </c>
      <c r="J105" s="16">
        <v>83.8</v>
      </c>
      <c r="K105" s="15">
        <f t="shared" si="29"/>
        <v>41.9</v>
      </c>
      <c r="L105" s="15">
        <f t="shared" si="30"/>
        <v>71.9</v>
      </c>
      <c r="M105" s="17">
        <f>RANK(L105,$L$104:$L$105)</f>
        <v>2</v>
      </c>
      <c r="N105" s="18">
        <f t="shared" si="31"/>
      </c>
      <c r="O105" s="10"/>
    </row>
    <row r="106" spans="1:15" s="1" customFormat="1" ht="24.75" customHeight="1">
      <c r="A106" s="10">
        <v>103</v>
      </c>
      <c r="B106" s="11" t="s">
        <v>179</v>
      </c>
      <c r="C106" s="12" t="s">
        <v>180</v>
      </c>
      <c r="D106" s="13" t="s">
        <v>181</v>
      </c>
      <c r="E106" s="14" t="s">
        <v>48</v>
      </c>
      <c r="F106" s="15">
        <v>48.5</v>
      </c>
      <c r="G106" s="15">
        <v>41</v>
      </c>
      <c r="H106" s="15">
        <f t="shared" si="27"/>
        <v>89.5</v>
      </c>
      <c r="I106" s="15">
        <f t="shared" si="28"/>
        <v>22.375</v>
      </c>
      <c r="J106" s="16">
        <v>86.2</v>
      </c>
      <c r="K106" s="15">
        <f t="shared" si="29"/>
        <v>43.1</v>
      </c>
      <c r="L106" s="15">
        <f t="shared" si="30"/>
        <v>65.475</v>
      </c>
      <c r="M106" s="17">
        <f>RANK(L106,$L$106:$L$107)</f>
        <v>1</v>
      </c>
      <c r="N106" s="18" t="str">
        <f t="shared" si="31"/>
        <v>入闱体检</v>
      </c>
      <c r="O106" s="10"/>
    </row>
    <row r="107" spans="1:15" s="1" customFormat="1" ht="24.75" customHeight="1">
      <c r="A107" s="10">
        <v>104</v>
      </c>
      <c r="B107" s="11" t="s">
        <v>179</v>
      </c>
      <c r="C107" s="12" t="s">
        <v>182</v>
      </c>
      <c r="D107" s="13" t="s">
        <v>181</v>
      </c>
      <c r="E107" s="14" t="s">
        <v>35</v>
      </c>
      <c r="F107" s="15">
        <v>47</v>
      </c>
      <c r="G107" s="15">
        <v>45</v>
      </c>
      <c r="H107" s="15">
        <f t="shared" si="27"/>
        <v>92</v>
      </c>
      <c r="I107" s="15">
        <f t="shared" si="28"/>
        <v>23</v>
      </c>
      <c r="J107" s="16">
        <v>84.6</v>
      </c>
      <c r="K107" s="15">
        <f t="shared" si="29"/>
        <v>42.3</v>
      </c>
      <c r="L107" s="15">
        <f t="shared" si="30"/>
        <v>65.3</v>
      </c>
      <c r="M107" s="17">
        <f>RANK(L107,$L$106:$L$107)</f>
        <v>2</v>
      </c>
      <c r="N107" s="18">
        <f t="shared" si="31"/>
      </c>
      <c r="O107" s="10"/>
    </row>
    <row r="108" spans="1:15" s="1" customFormat="1" ht="24.75" customHeight="1">
      <c r="A108" s="10">
        <v>105</v>
      </c>
      <c r="B108" s="11" t="s">
        <v>183</v>
      </c>
      <c r="C108" s="12" t="s">
        <v>184</v>
      </c>
      <c r="D108" s="13" t="s">
        <v>186</v>
      </c>
      <c r="E108" s="14" t="s">
        <v>36</v>
      </c>
      <c r="F108" s="15">
        <v>47</v>
      </c>
      <c r="G108" s="15">
        <v>64</v>
      </c>
      <c r="H108" s="15">
        <f t="shared" si="27"/>
        <v>111</v>
      </c>
      <c r="I108" s="15">
        <f t="shared" si="28"/>
        <v>27.75</v>
      </c>
      <c r="J108" s="16">
        <v>86.2</v>
      </c>
      <c r="K108" s="15">
        <f t="shared" si="29"/>
        <v>43.1</v>
      </c>
      <c r="L108" s="15">
        <f t="shared" si="30"/>
        <v>70.85</v>
      </c>
      <c r="M108" s="17">
        <f>RANK(L108,$L$108:$L$109)</f>
        <v>1</v>
      </c>
      <c r="N108" s="18" t="str">
        <f t="shared" si="31"/>
        <v>入闱体检</v>
      </c>
      <c r="O108" s="10"/>
    </row>
    <row r="109" spans="1:15" s="1" customFormat="1" ht="24.75" customHeight="1">
      <c r="A109" s="10">
        <v>106</v>
      </c>
      <c r="B109" s="11" t="s">
        <v>179</v>
      </c>
      <c r="C109" s="12" t="s">
        <v>187</v>
      </c>
      <c r="D109" s="13" t="s">
        <v>185</v>
      </c>
      <c r="E109" s="14" t="s">
        <v>48</v>
      </c>
      <c r="F109" s="15">
        <v>53</v>
      </c>
      <c r="G109" s="15">
        <v>63.5</v>
      </c>
      <c r="H109" s="15">
        <f t="shared" si="27"/>
        <v>116.5</v>
      </c>
      <c r="I109" s="15">
        <f t="shared" si="28"/>
        <v>29.125</v>
      </c>
      <c r="J109" s="16">
        <v>81.6</v>
      </c>
      <c r="K109" s="15">
        <f t="shared" si="29"/>
        <v>40.8</v>
      </c>
      <c r="L109" s="15">
        <f t="shared" si="30"/>
        <v>69.925</v>
      </c>
      <c r="M109" s="17">
        <f>RANK(L109,$L$108:$L$109)</f>
        <v>2</v>
      </c>
      <c r="N109" s="18">
        <f t="shared" si="31"/>
      </c>
      <c r="O109" s="10"/>
    </row>
    <row r="110" spans="1:15" s="1" customFormat="1" ht="24.75" customHeight="1">
      <c r="A110" s="10">
        <v>107</v>
      </c>
      <c r="B110" s="11" t="s">
        <v>179</v>
      </c>
      <c r="C110" s="12" t="s">
        <v>188</v>
      </c>
      <c r="D110" s="13" t="s">
        <v>189</v>
      </c>
      <c r="E110" s="14" t="s">
        <v>35</v>
      </c>
      <c r="F110" s="15">
        <v>43.5</v>
      </c>
      <c r="G110" s="15">
        <v>50</v>
      </c>
      <c r="H110" s="15">
        <f t="shared" si="27"/>
        <v>93.5</v>
      </c>
      <c r="I110" s="15">
        <f t="shared" si="28"/>
        <v>23.375</v>
      </c>
      <c r="J110" s="16">
        <v>82.6</v>
      </c>
      <c r="K110" s="15">
        <f t="shared" si="29"/>
        <v>41.3</v>
      </c>
      <c r="L110" s="15">
        <f t="shared" si="30"/>
        <v>64.675</v>
      </c>
      <c r="M110" s="17">
        <f>RANK(L110,$L$110:$L$111)</f>
        <v>1</v>
      </c>
      <c r="N110" s="18" t="str">
        <f t="shared" si="31"/>
        <v>入闱体检</v>
      </c>
      <c r="O110" s="10"/>
    </row>
    <row r="111" spans="1:15" s="1" customFormat="1" ht="24.75" customHeight="1">
      <c r="A111" s="10">
        <v>108</v>
      </c>
      <c r="B111" s="11" t="s">
        <v>179</v>
      </c>
      <c r="C111" s="12" t="s">
        <v>190</v>
      </c>
      <c r="D111" s="13" t="s">
        <v>189</v>
      </c>
      <c r="E111" s="14" t="s">
        <v>48</v>
      </c>
      <c r="F111" s="15">
        <v>33</v>
      </c>
      <c r="G111" s="15">
        <v>47</v>
      </c>
      <c r="H111" s="15">
        <f t="shared" si="27"/>
        <v>80</v>
      </c>
      <c r="I111" s="15">
        <f t="shared" si="28"/>
        <v>20</v>
      </c>
      <c r="J111" s="16">
        <v>84.2</v>
      </c>
      <c r="K111" s="15">
        <f t="shared" si="29"/>
        <v>42.1</v>
      </c>
      <c r="L111" s="15">
        <f t="shared" si="30"/>
        <v>62.1</v>
      </c>
      <c r="M111" s="17">
        <f>RANK(L111,$L$110:$L$111)</f>
        <v>2</v>
      </c>
      <c r="N111" s="18">
        <f t="shared" si="31"/>
      </c>
      <c r="O111" s="10"/>
    </row>
    <row r="112" spans="1:15" s="1" customFormat="1" ht="24.75" customHeight="1">
      <c r="A112" s="10">
        <v>109</v>
      </c>
      <c r="B112" s="11" t="s">
        <v>179</v>
      </c>
      <c r="C112" s="19" t="s">
        <v>191</v>
      </c>
      <c r="D112" s="13" t="s">
        <v>192</v>
      </c>
      <c r="E112" s="14" t="s">
        <v>48</v>
      </c>
      <c r="F112" s="15">
        <v>33.5</v>
      </c>
      <c r="G112" s="15">
        <v>36.5</v>
      </c>
      <c r="H112" s="15">
        <f t="shared" si="27"/>
        <v>70</v>
      </c>
      <c r="I112" s="15">
        <f t="shared" si="28"/>
        <v>17.5</v>
      </c>
      <c r="J112" s="16">
        <v>83.2</v>
      </c>
      <c r="K112" s="15">
        <f t="shared" si="29"/>
        <v>41.6</v>
      </c>
      <c r="L112" s="15">
        <f t="shared" si="30"/>
        <v>59.1</v>
      </c>
      <c r="M112" s="17">
        <f>RANK(L112,$L$112:$L$112)</f>
        <v>1</v>
      </c>
      <c r="N112" s="18" t="str">
        <f t="shared" si="31"/>
        <v>入闱体检</v>
      </c>
      <c r="O112" s="10"/>
    </row>
    <row r="113" spans="1:15" s="1" customFormat="1" ht="24.75" customHeight="1">
      <c r="A113" s="10">
        <v>110</v>
      </c>
      <c r="B113" s="11" t="s">
        <v>179</v>
      </c>
      <c r="C113" s="12" t="s">
        <v>193</v>
      </c>
      <c r="D113" s="13" t="s">
        <v>194</v>
      </c>
      <c r="E113" s="14" t="s">
        <v>35</v>
      </c>
      <c r="F113" s="15">
        <v>67.5</v>
      </c>
      <c r="G113" s="15">
        <v>75.5</v>
      </c>
      <c r="H113" s="15">
        <f t="shared" si="27"/>
        <v>143</v>
      </c>
      <c r="I113" s="15">
        <f t="shared" si="28"/>
        <v>35.75</v>
      </c>
      <c r="J113" s="16">
        <v>84.6</v>
      </c>
      <c r="K113" s="15">
        <f t="shared" si="29"/>
        <v>42.3</v>
      </c>
      <c r="L113" s="15">
        <f t="shared" si="30"/>
        <v>78.05</v>
      </c>
      <c r="M113" s="17">
        <f>RANK(L113,$L$113:$L$115)</f>
        <v>1</v>
      </c>
      <c r="N113" s="18" t="str">
        <f t="shared" si="31"/>
        <v>入闱体检</v>
      </c>
      <c r="O113" s="10"/>
    </row>
    <row r="114" spans="1:15" s="1" customFormat="1" ht="24.75" customHeight="1">
      <c r="A114" s="10">
        <v>111</v>
      </c>
      <c r="B114" s="11" t="s">
        <v>179</v>
      </c>
      <c r="C114" s="22" t="s">
        <v>195</v>
      </c>
      <c r="D114" s="13" t="s">
        <v>194</v>
      </c>
      <c r="E114" s="14" t="s">
        <v>48</v>
      </c>
      <c r="F114" s="15">
        <v>66</v>
      </c>
      <c r="G114" s="15">
        <v>69.5</v>
      </c>
      <c r="H114" s="15">
        <f t="shared" si="27"/>
        <v>135.5</v>
      </c>
      <c r="I114" s="15">
        <f t="shared" si="28"/>
        <v>33.875</v>
      </c>
      <c r="J114" s="16">
        <v>85</v>
      </c>
      <c r="K114" s="15">
        <f t="shared" si="29"/>
        <v>42.5</v>
      </c>
      <c r="L114" s="15">
        <f t="shared" si="30"/>
        <v>76.375</v>
      </c>
      <c r="M114" s="17">
        <f>RANK(L114,$L$113:$L$115)</f>
        <v>2</v>
      </c>
      <c r="N114" s="18">
        <f t="shared" si="31"/>
      </c>
      <c r="O114" s="10"/>
    </row>
    <row r="115" spans="1:15" s="1" customFormat="1" ht="24.75" customHeight="1">
      <c r="A115" s="10">
        <v>112</v>
      </c>
      <c r="B115" s="11" t="s">
        <v>179</v>
      </c>
      <c r="C115" s="22" t="s">
        <v>196</v>
      </c>
      <c r="D115" s="13" t="s">
        <v>194</v>
      </c>
      <c r="E115" s="14" t="s">
        <v>74</v>
      </c>
      <c r="F115" s="15">
        <v>55</v>
      </c>
      <c r="G115" s="15">
        <v>58.5</v>
      </c>
      <c r="H115" s="15">
        <f t="shared" si="27"/>
        <v>113.5</v>
      </c>
      <c r="I115" s="15">
        <f t="shared" si="28"/>
        <v>28.375</v>
      </c>
      <c r="J115" s="16">
        <v>82.4</v>
      </c>
      <c r="K115" s="15">
        <f t="shared" si="29"/>
        <v>41.2</v>
      </c>
      <c r="L115" s="15">
        <f t="shared" si="30"/>
        <v>69.575</v>
      </c>
      <c r="M115" s="17">
        <f>RANK(L115,$L$113:$L$115)</f>
        <v>3</v>
      </c>
      <c r="N115" s="18">
        <f t="shared" si="31"/>
      </c>
      <c r="O115" s="10"/>
    </row>
    <row r="116" spans="1:15" s="1" customFormat="1" ht="24.75" customHeight="1">
      <c r="A116" s="10">
        <v>113</v>
      </c>
      <c r="B116" s="11" t="s">
        <v>179</v>
      </c>
      <c r="C116" s="12" t="s">
        <v>197</v>
      </c>
      <c r="D116" s="13" t="s">
        <v>198</v>
      </c>
      <c r="E116" s="14" t="s">
        <v>35</v>
      </c>
      <c r="F116" s="15">
        <v>80.5</v>
      </c>
      <c r="G116" s="15">
        <v>54</v>
      </c>
      <c r="H116" s="15">
        <f t="shared" si="27"/>
        <v>134.5</v>
      </c>
      <c r="I116" s="15">
        <f t="shared" si="28"/>
        <v>33.625</v>
      </c>
      <c r="J116" s="16">
        <v>85</v>
      </c>
      <c r="K116" s="15">
        <f t="shared" si="29"/>
        <v>42.5</v>
      </c>
      <c r="L116" s="15">
        <f t="shared" si="30"/>
        <v>76.125</v>
      </c>
      <c r="M116" s="17">
        <f>RANK(L116,$L$116:$L$118)</f>
        <v>1</v>
      </c>
      <c r="N116" s="18" t="str">
        <f>IF(M116&gt;2,"","入闱体检")</f>
        <v>入闱体检</v>
      </c>
      <c r="O116" s="10"/>
    </row>
    <row r="117" spans="1:15" s="1" customFormat="1" ht="24.75" customHeight="1">
      <c r="A117" s="10">
        <v>114</v>
      </c>
      <c r="B117" s="11" t="s">
        <v>179</v>
      </c>
      <c r="C117" s="12" t="s">
        <v>199</v>
      </c>
      <c r="D117" s="13" t="s">
        <v>198</v>
      </c>
      <c r="E117" s="14" t="s">
        <v>74</v>
      </c>
      <c r="F117" s="15">
        <v>37.5</v>
      </c>
      <c r="G117" s="15">
        <v>56</v>
      </c>
      <c r="H117" s="15">
        <f t="shared" si="27"/>
        <v>93.5</v>
      </c>
      <c r="I117" s="15">
        <f t="shared" si="28"/>
        <v>23.375</v>
      </c>
      <c r="J117" s="16">
        <v>86.8</v>
      </c>
      <c r="K117" s="15">
        <f t="shared" si="29"/>
        <v>43.4</v>
      </c>
      <c r="L117" s="15">
        <f t="shared" si="30"/>
        <v>66.775</v>
      </c>
      <c r="M117" s="17">
        <f>RANK(L117,$L$116:$L$118)</f>
        <v>2</v>
      </c>
      <c r="N117" s="18" t="str">
        <f>IF(M117&gt;2,"","入闱体检")</f>
        <v>入闱体检</v>
      </c>
      <c r="O117" s="10"/>
    </row>
    <row r="118" spans="1:15" s="1" customFormat="1" ht="24.75" customHeight="1">
      <c r="A118" s="10">
        <v>115</v>
      </c>
      <c r="B118" s="11" t="s">
        <v>179</v>
      </c>
      <c r="C118" s="12" t="s">
        <v>200</v>
      </c>
      <c r="D118" s="13" t="s">
        <v>198</v>
      </c>
      <c r="E118" s="14" t="s">
        <v>48</v>
      </c>
      <c r="F118" s="15">
        <v>29</v>
      </c>
      <c r="G118" s="15">
        <v>27</v>
      </c>
      <c r="H118" s="15">
        <f t="shared" si="27"/>
        <v>56</v>
      </c>
      <c r="I118" s="15">
        <f t="shared" si="28"/>
        <v>14</v>
      </c>
      <c r="J118" s="16">
        <v>81.2</v>
      </c>
      <c r="K118" s="15">
        <f t="shared" si="29"/>
        <v>40.6</v>
      </c>
      <c r="L118" s="15">
        <f t="shared" si="30"/>
        <v>54.6</v>
      </c>
      <c r="M118" s="17">
        <f>RANK(L118,$L$116:$L$118)</f>
        <v>3</v>
      </c>
      <c r="N118" s="18">
        <f>IF(M118&gt;2,"","入闱体检")</f>
      </c>
      <c r="O118" s="10"/>
    </row>
    <row r="119" spans="1:15" s="1" customFormat="1" ht="24.75" customHeight="1">
      <c r="A119" s="10">
        <v>116</v>
      </c>
      <c r="B119" s="11" t="s">
        <v>179</v>
      </c>
      <c r="C119" s="12" t="s">
        <v>201</v>
      </c>
      <c r="D119" s="13" t="s">
        <v>202</v>
      </c>
      <c r="E119" s="14" t="s">
        <v>48</v>
      </c>
      <c r="F119" s="15">
        <v>40.5</v>
      </c>
      <c r="G119" s="15">
        <v>49</v>
      </c>
      <c r="H119" s="15">
        <f t="shared" si="27"/>
        <v>89.5</v>
      </c>
      <c r="I119" s="15">
        <f t="shared" si="28"/>
        <v>22.375</v>
      </c>
      <c r="J119" s="16">
        <v>82.4</v>
      </c>
      <c r="K119" s="15">
        <f t="shared" si="29"/>
        <v>41.2</v>
      </c>
      <c r="L119" s="15">
        <f t="shared" si="30"/>
        <v>63.575</v>
      </c>
      <c r="M119" s="17">
        <f>RANK(L119,$L$119:$L$119)</f>
        <v>1</v>
      </c>
      <c r="N119" s="18" t="str">
        <f>IF(M119&gt;1,"","入闱体检")</f>
        <v>入闱体检</v>
      </c>
      <c r="O119" s="10"/>
    </row>
    <row r="120" spans="1:15" s="1" customFormat="1" ht="24.75" customHeight="1">
      <c r="A120" s="10">
        <v>117</v>
      </c>
      <c r="B120" s="11" t="s">
        <v>179</v>
      </c>
      <c r="C120" s="12" t="s">
        <v>203</v>
      </c>
      <c r="D120" s="13" t="s">
        <v>204</v>
      </c>
      <c r="E120" s="14" t="s">
        <v>35</v>
      </c>
      <c r="F120" s="15">
        <v>66.5</v>
      </c>
      <c r="G120" s="15">
        <v>0</v>
      </c>
      <c r="H120" s="15">
        <f t="shared" si="27"/>
        <v>66.5</v>
      </c>
      <c r="I120" s="15">
        <f>H120*0.4</f>
        <v>26.6</v>
      </c>
      <c r="J120" s="16">
        <v>85.8</v>
      </c>
      <c r="K120" s="15">
        <f>J120*0.6</f>
        <v>51.48</v>
      </c>
      <c r="L120" s="15">
        <f t="shared" si="30"/>
        <v>78.08</v>
      </c>
      <c r="M120" s="17">
        <f>RANK(L120,$L$120:$L$122)</f>
        <v>1</v>
      </c>
      <c r="N120" s="18" t="str">
        <f>IF(M120&gt;1,"","入闱体检")</f>
        <v>入闱体检</v>
      </c>
      <c r="O120" s="10"/>
    </row>
    <row r="121" spans="1:15" s="1" customFormat="1" ht="24.75" customHeight="1">
      <c r="A121" s="10">
        <v>118</v>
      </c>
      <c r="B121" s="11" t="s">
        <v>179</v>
      </c>
      <c r="C121" s="12" t="s">
        <v>205</v>
      </c>
      <c r="D121" s="13" t="s">
        <v>204</v>
      </c>
      <c r="E121" s="14" t="s">
        <v>74</v>
      </c>
      <c r="F121" s="15">
        <v>54.5</v>
      </c>
      <c r="G121" s="15">
        <v>0</v>
      </c>
      <c r="H121" s="15">
        <f t="shared" si="27"/>
        <v>54.5</v>
      </c>
      <c r="I121" s="15">
        <f>H121*0.4</f>
        <v>21.8</v>
      </c>
      <c r="J121" s="16">
        <v>80.6</v>
      </c>
      <c r="K121" s="15">
        <f>J121*0.6</f>
        <v>48.35999999999999</v>
      </c>
      <c r="L121" s="15">
        <f t="shared" si="30"/>
        <v>70.16</v>
      </c>
      <c r="M121" s="17">
        <f>RANK(L121,$L$120:$L$122)</f>
        <v>2</v>
      </c>
      <c r="N121" s="18">
        <f>IF(M121&gt;1,"","入闱体检")</f>
      </c>
      <c r="O121" s="10"/>
    </row>
    <row r="122" spans="1:15" s="1" customFormat="1" ht="24.75" customHeight="1">
      <c r="A122" s="10">
        <v>119</v>
      </c>
      <c r="B122" s="11" t="s">
        <v>179</v>
      </c>
      <c r="C122" s="12" t="s">
        <v>206</v>
      </c>
      <c r="D122" s="13" t="s">
        <v>204</v>
      </c>
      <c r="E122" s="14" t="s">
        <v>48</v>
      </c>
      <c r="F122" s="15">
        <v>48</v>
      </c>
      <c r="G122" s="15">
        <v>0</v>
      </c>
      <c r="H122" s="15">
        <f t="shared" si="27"/>
        <v>48</v>
      </c>
      <c r="I122" s="15">
        <f>H122*0.4</f>
        <v>19.200000000000003</v>
      </c>
      <c r="J122" s="16">
        <v>83.2</v>
      </c>
      <c r="K122" s="15">
        <f>J122*0.6</f>
        <v>49.92</v>
      </c>
      <c r="L122" s="15">
        <f t="shared" si="30"/>
        <v>69.12</v>
      </c>
      <c r="M122" s="17">
        <f>RANK(L122,$L$120:$L$122)</f>
        <v>3</v>
      </c>
      <c r="N122" s="18">
        <f>IF(M122&gt;1,"","入闱体检")</f>
      </c>
      <c r="O122" s="10"/>
    </row>
    <row r="123" s="1" customFormat="1" ht="24.75" customHeight="1"/>
    <row r="124" s="1" customFormat="1" ht="24.75" customHeight="1"/>
    <row r="125" s="1" customFormat="1" ht="24.75" customHeight="1"/>
    <row r="126" s="1" customFormat="1" ht="24.75" customHeight="1"/>
    <row r="127" s="1" customFormat="1" ht="24.75" customHeight="1"/>
    <row r="128" s="1" customFormat="1" ht="24.75" customHeight="1"/>
    <row r="129" s="1" customFormat="1" ht="24.75" customHeight="1"/>
    <row r="130" s="1" customFormat="1" ht="24.75" customHeight="1"/>
    <row r="131" s="1" customFormat="1" ht="24.75" customHeight="1"/>
    <row r="132" s="1" customFormat="1" ht="24.75" customHeight="1"/>
    <row r="133" s="1" customFormat="1" ht="24.75" customHeight="1"/>
    <row r="134" s="1" customFormat="1" ht="24.75" customHeight="1"/>
    <row r="135" s="1" customFormat="1" ht="24.75" customHeight="1"/>
    <row r="136" ht="24.75" customHeight="1">
      <c r="A136"/>
    </row>
    <row r="137" ht="24.75" customHeight="1">
      <c r="A137"/>
    </row>
    <row r="138" ht="24.75" customHeight="1">
      <c r="A138"/>
    </row>
    <row r="139" ht="24.75" customHeight="1">
      <c r="A139"/>
    </row>
    <row r="140" ht="24.75" customHeight="1">
      <c r="A140"/>
    </row>
    <row r="141" ht="24.75" customHeight="1">
      <c r="A141"/>
    </row>
    <row r="142" ht="24.75" customHeight="1">
      <c r="A142"/>
    </row>
    <row r="143" ht="24.75" customHeight="1">
      <c r="A143"/>
    </row>
    <row r="144" ht="24.75" customHeight="1">
      <c r="A144"/>
    </row>
    <row r="145" ht="24.75" customHeight="1">
      <c r="A145"/>
    </row>
    <row r="146" ht="24.75" customHeight="1">
      <c r="A146"/>
    </row>
    <row r="147" ht="24.75" customHeight="1">
      <c r="A147"/>
    </row>
    <row r="148" ht="14.25">
      <c r="A148"/>
    </row>
    <row r="149" ht="14.25">
      <c r="A149"/>
    </row>
    <row r="150" ht="14.25">
      <c r="A150"/>
    </row>
    <row r="151" ht="14.25">
      <c r="A151"/>
    </row>
    <row r="152" ht="14.25">
      <c r="A152"/>
    </row>
    <row r="153" ht="14.25">
      <c r="A153"/>
    </row>
    <row r="154" ht="14.25">
      <c r="A154"/>
    </row>
    <row r="155" ht="14.25">
      <c r="A155"/>
    </row>
    <row r="156" ht="14.25">
      <c r="A156"/>
    </row>
    <row r="157" ht="14.25">
      <c r="A157"/>
    </row>
    <row r="158" ht="14.25">
      <c r="A158"/>
    </row>
    <row r="159" ht="14.25">
      <c r="A159"/>
    </row>
    <row r="160" ht="14.25">
      <c r="A160"/>
    </row>
    <row r="161" ht="14.25">
      <c r="A161"/>
    </row>
    <row r="162" ht="14.25">
      <c r="A162"/>
    </row>
    <row r="163" ht="14.25">
      <c r="A163"/>
    </row>
    <row r="164" ht="14.25">
      <c r="A164"/>
    </row>
    <row r="165" ht="14.25">
      <c r="A165"/>
    </row>
    <row r="166" ht="14.25">
      <c r="A166"/>
    </row>
    <row r="167" ht="14.25">
      <c r="A167"/>
    </row>
    <row r="168" ht="14.25">
      <c r="A168"/>
    </row>
    <row r="169" ht="14.25">
      <c r="A169"/>
    </row>
    <row r="170" ht="14.25">
      <c r="A170"/>
    </row>
    <row r="171" ht="14.25">
      <c r="A171"/>
    </row>
    <row r="172" ht="14.25">
      <c r="A172"/>
    </row>
    <row r="173" ht="14.25">
      <c r="A173"/>
    </row>
    <row r="174" ht="14.25">
      <c r="A174"/>
    </row>
    <row r="175" ht="14.25">
      <c r="A175"/>
    </row>
    <row r="176" ht="14.25">
      <c r="A176"/>
    </row>
    <row r="177" ht="14.25">
      <c r="A177"/>
    </row>
    <row r="178" ht="14.25">
      <c r="A178"/>
    </row>
    <row r="179" ht="14.25">
      <c r="A179"/>
    </row>
    <row r="180" ht="14.25">
      <c r="A180"/>
    </row>
    <row r="181" ht="14.25">
      <c r="A181"/>
    </row>
    <row r="182" ht="14.25">
      <c r="A182"/>
    </row>
    <row r="183" ht="14.25">
      <c r="A183"/>
    </row>
    <row r="184" ht="14.25">
      <c r="A184"/>
    </row>
    <row r="185" ht="14.25">
      <c r="A185"/>
    </row>
    <row r="186" ht="14.25">
      <c r="A186"/>
    </row>
    <row r="187" ht="14.25">
      <c r="A187"/>
    </row>
    <row r="188" ht="14.25">
      <c r="A188"/>
    </row>
    <row r="189" ht="14.25">
      <c r="A189"/>
    </row>
    <row r="190" ht="14.25">
      <c r="A190"/>
    </row>
    <row r="191" ht="14.25">
      <c r="A191"/>
    </row>
    <row r="192" ht="14.25">
      <c r="A192"/>
    </row>
    <row r="193" ht="14.25">
      <c r="A193"/>
    </row>
    <row r="194" ht="14.25">
      <c r="A194"/>
    </row>
    <row r="195" ht="14.25">
      <c r="A195"/>
    </row>
    <row r="196" ht="14.25">
      <c r="A196"/>
    </row>
    <row r="197" ht="14.25">
      <c r="A197"/>
    </row>
    <row r="198" ht="14.25">
      <c r="A198"/>
    </row>
    <row r="199" ht="14.25">
      <c r="A199"/>
    </row>
    <row r="200" ht="14.25">
      <c r="A200"/>
    </row>
    <row r="201" ht="14.25">
      <c r="A201"/>
    </row>
    <row r="202" ht="14.25">
      <c r="A202"/>
    </row>
    <row r="203" ht="14.25">
      <c r="A203"/>
    </row>
    <row r="204" ht="14.25">
      <c r="A204"/>
    </row>
    <row r="205" ht="14.25">
      <c r="A205"/>
    </row>
    <row r="206" ht="14.25">
      <c r="A206"/>
    </row>
    <row r="207" ht="14.25">
      <c r="A207"/>
    </row>
    <row r="208" ht="14.25">
      <c r="A208"/>
    </row>
    <row r="209" ht="14.25">
      <c r="A209"/>
    </row>
    <row r="210" ht="14.25">
      <c r="A210"/>
    </row>
    <row r="211" ht="14.25">
      <c r="A211"/>
    </row>
    <row r="212" ht="14.25">
      <c r="A212"/>
    </row>
    <row r="213" ht="14.25">
      <c r="A213"/>
    </row>
    <row r="214" ht="14.25">
      <c r="A214"/>
    </row>
    <row r="215" ht="14.25">
      <c r="A215"/>
    </row>
    <row r="216" ht="14.25">
      <c r="A216"/>
    </row>
    <row r="217" ht="14.25">
      <c r="A217"/>
    </row>
    <row r="218" ht="14.25">
      <c r="A218"/>
    </row>
    <row r="219" ht="14.25">
      <c r="A219"/>
    </row>
    <row r="220" ht="14.25">
      <c r="A220"/>
    </row>
    <row r="221" ht="14.25">
      <c r="A221"/>
    </row>
    <row r="222" ht="14.25">
      <c r="A222"/>
    </row>
    <row r="223" ht="14.25">
      <c r="A223"/>
    </row>
    <row r="224" ht="14.25">
      <c r="A224"/>
    </row>
    <row r="225" ht="14.25">
      <c r="A225"/>
    </row>
    <row r="226" ht="14.25">
      <c r="A226"/>
    </row>
    <row r="227" ht="14.25">
      <c r="A227"/>
    </row>
    <row r="228" ht="14.25">
      <c r="A228"/>
    </row>
    <row r="229" ht="14.25">
      <c r="A229"/>
    </row>
    <row r="230" ht="14.25">
      <c r="A230"/>
    </row>
    <row r="231" ht="14.25">
      <c r="A231"/>
    </row>
    <row r="232" ht="14.25">
      <c r="A232"/>
    </row>
    <row r="233" ht="14.25">
      <c r="A233"/>
    </row>
    <row r="234" ht="14.25">
      <c r="A234"/>
    </row>
    <row r="235" ht="14.25">
      <c r="A235"/>
    </row>
    <row r="236" ht="14.25">
      <c r="A236"/>
    </row>
    <row r="237" ht="14.25">
      <c r="A237"/>
    </row>
    <row r="238" ht="14.25">
      <c r="A238"/>
    </row>
    <row r="239" ht="14.25">
      <c r="A239"/>
    </row>
    <row r="240" ht="14.25">
      <c r="A240"/>
    </row>
    <row r="241" ht="14.25">
      <c r="A241"/>
    </row>
    <row r="242" ht="14.25">
      <c r="A242"/>
    </row>
    <row r="243" ht="14.25">
      <c r="A243"/>
    </row>
    <row r="244" ht="14.25">
      <c r="A244"/>
    </row>
    <row r="245" ht="14.25">
      <c r="A245"/>
    </row>
    <row r="246" ht="14.25">
      <c r="A246"/>
    </row>
    <row r="247" ht="14.25">
      <c r="A247"/>
    </row>
    <row r="248" ht="14.25">
      <c r="A248"/>
    </row>
    <row r="249" ht="14.25">
      <c r="A249"/>
    </row>
    <row r="250" ht="14.25">
      <c r="A250"/>
    </row>
    <row r="251" ht="14.25">
      <c r="A251"/>
    </row>
    <row r="252" ht="14.25">
      <c r="A252"/>
    </row>
    <row r="253" ht="14.25">
      <c r="A253"/>
    </row>
    <row r="254" ht="14.25">
      <c r="A254"/>
    </row>
    <row r="255" ht="14.25">
      <c r="A255"/>
    </row>
    <row r="256" ht="14.25">
      <c r="A256"/>
    </row>
    <row r="257" ht="14.25">
      <c r="A257"/>
    </row>
    <row r="258" ht="14.25">
      <c r="A258"/>
    </row>
    <row r="259" ht="14.25">
      <c r="A259"/>
    </row>
    <row r="260" ht="14.25">
      <c r="A260"/>
    </row>
    <row r="261" ht="14.25">
      <c r="A261"/>
    </row>
    <row r="262" ht="14.25">
      <c r="A262"/>
    </row>
    <row r="263" ht="14.25">
      <c r="A263"/>
    </row>
  </sheetData>
  <mergeCells count="2">
    <mergeCell ref="A1:O1"/>
    <mergeCell ref="N2:O2"/>
  </mergeCells>
  <printOptions/>
  <pageMargins left="0.35433070866141736" right="0.35433070866141736" top="0.7874015748031497" bottom="0.5905511811023623" header="0.5118110236220472" footer="0.5118110236220472"/>
  <pageSetup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cp:lastPrinted>2017-07-29T09:50:24Z</cp:lastPrinted>
  <dcterms:created xsi:type="dcterms:W3CDTF">2011-03-30T03:25:43Z</dcterms:created>
  <dcterms:modified xsi:type="dcterms:W3CDTF">2017-07-29T09:50:27Z</dcterms:modified>
  <cp:category/>
  <cp:version/>
  <cp:contentType/>
  <cp:contentStatus/>
</cp:coreProperties>
</file>